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95" yWindow="0" windowWidth="15480" windowHeight="10635" tabRatio="730" firstSheet="1" activeTab="1"/>
  </bookViews>
  <sheets>
    <sheet name="ADV and RPC" sheetId="2" r:id="rId1"/>
    <sheet name="Asset Class by Venue-ADV" sheetId="5" r:id="rId2"/>
    <sheet name="Revised Volume and RPC, Old Fmt" sheetId="3" state="hidden" r:id="rId3"/>
    <sheet name="Legacy Volume &amp; RPC, New Fmt" sheetId="4" state="hidden" r:id="rId4"/>
    <sheet name="OI by Asset Class" sheetId="7" r:id="rId5"/>
    <sheet name="Daily Volume" sheetId="9" r:id="rId6"/>
    <sheet name="OTC IRS Avg Daily Trade Count" sheetId="10" r:id="rId7"/>
  </sheets>
  <definedNames>
    <definedName name="_xlnm.Print_Area" localSheetId="0">'ADV and RPC'!$A$1:$O$396</definedName>
    <definedName name="_xlnm.Print_Area" localSheetId="1">'Asset Class by Venue-ADV'!$A$1:$M$410</definedName>
    <definedName name="_xlnm.Print_Area" localSheetId="5">'Daily Volume'!$A$1:$H$2209</definedName>
    <definedName name="_xlnm.Print_Area" localSheetId="4">'OI by Asset Class'!$A$1:$M$77</definedName>
    <definedName name="_xlnm.Print_Area" localSheetId="6">'OTC IRS Avg Daily Trade Count'!$A$1:$F$28</definedName>
    <definedName name="_xlnm.Print_Titles" localSheetId="2">'Revised Volume and RPC, Old Fmt'!$4:$4</definedName>
  </definedNames>
  <calcPr calcId="145621"/>
</workbook>
</file>

<file path=xl/calcChain.xml><?xml version="1.0" encoding="utf-8"?>
<calcChain xmlns="http://schemas.openxmlformats.org/spreadsheetml/2006/main">
  <c r="G44" i="5" l="1"/>
  <c r="G38" i="5"/>
  <c r="G32" i="5"/>
  <c r="G27" i="5"/>
  <c r="G26" i="5"/>
  <c r="G14" i="5"/>
  <c r="G8" i="5"/>
  <c r="C2209" i="9"/>
  <c r="D2209" i="9"/>
  <c r="E2209" i="9"/>
  <c r="F2209" i="9"/>
  <c r="G2209" i="9"/>
  <c r="H2209" i="9"/>
  <c r="B2209" i="9"/>
  <c r="C2208" i="9"/>
  <c r="D2208" i="9"/>
  <c r="E2208" i="9"/>
  <c r="F2208" i="9"/>
  <c r="G2208" i="9"/>
  <c r="H2208" i="9"/>
  <c r="B2208" i="9"/>
  <c r="F38" i="5" l="1"/>
  <c r="F26" i="5"/>
  <c r="F20" i="5"/>
  <c r="F14" i="5"/>
  <c r="C2184" i="9"/>
  <c r="D2184" i="9"/>
  <c r="E2184" i="9"/>
  <c r="F2184" i="9"/>
  <c r="G2184" i="9"/>
  <c r="H2184" i="9"/>
  <c r="B2184" i="9"/>
  <c r="C2183" i="9"/>
  <c r="D2183" i="9"/>
  <c r="E2183" i="9"/>
  <c r="F2183" i="9"/>
  <c r="G2183" i="9"/>
  <c r="H2183" i="9"/>
  <c r="B2183" i="9"/>
  <c r="C2159" i="9" l="1"/>
  <c r="D2159" i="9"/>
  <c r="E2159" i="9"/>
  <c r="F2159" i="9"/>
  <c r="G2159" i="9"/>
  <c r="H2159" i="9"/>
  <c r="B2159" i="9"/>
  <c r="C2158" i="9"/>
  <c r="D2158" i="9"/>
  <c r="E2158" i="9"/>
  <c r="F2158" i="9"/>
  <c r="G2158" i="9"/>
  <c r="H2158" i="9"/>
  <c r="B2158" i="9"/>
  <c r="B2133" i="9" l="1"/>
  <c r="B2134" i="9" s="1"/>
  <c r="D2133" i="9"/>
  <c r="D2134" i="9" s="1"/>
  <c r="E2133" i="9"/>
  <c r="E2134" i="9" s="1"/>
  <c r="F2133" i="9"/>
  <c r="F2134" i="9" s="1"/>
  <c r="G2133" i="9"/>
  <c r="G2134" i="9" s="1"/>
  <c r="H2133" i="9"/>
  <c r="H2134" i="9" s="1"/>
  <c r="C2133" i="9"/>
  <c r="C2134" i="9" s="1"/>
  <c r="C21" i="5" l="1"/>
  <c r="C2109" i="9"/>
  <c r="D2109" i="9"/>
  <c r="E2109" i="9"/>
  <c r="F2109" i="9"/>
  <c r="G2109" i="9"/>
  <c r="H2109" i="9"/>
  <c r="B2109" i="9"/>
  <c r="C2108" i="9"/>
  <c r="D2108" i="9"/>
  <c r="E2108" i="9"/>
  <c r="F2108" i="9"/>
  <c r="G2108" i="9"/>
  <c r="H2108" i="9"/>
  <c r="B2108" i="9"/>
  <c r="C2087" i="9" l="1"/>
  <c r="D2087" i="9"/>
  <c r="E2087" i="9"/>
  <c r="F2087" i="9"/>
  <c r="G2087" i="9"/>
  <c r="H2087" i="9"/>
  <c r="B2087" i="9"/>
  <c r="C2086" i="9"/>
  <c r="D2086" i="9"/>
  <c r="E2086" i="9"/>
  <c r="F2086" i="9"/>
  <c r="G2086" i="9"/>
  <c r="H2086" i="9"/>
  <c r="B2086" i="9"/>
  <c r="F25" i="10" l="1"/>
  <c r="F22" i="10"/>
  <c r="F19" i="10"/>
  <c r="F16" i="10"/>
  <c r="F13" i="10"/>
  <c r="F10" i="10"/>
  <c r="F7" i="10"/>
  <c r="F4" i="10"/>
  <c r="D2063" i="9" l="1"/>
  <c r="F2063" i="9"/>
  <c r="H2063" i="9"/>
  <c r="C2062" i="9"/>
  <c r="C2063" i="9" s="1"/>
  <c r="D2062" i="9"/>
  <c r="E2062" i="9"/>
  <c r="E2063" i="9" s="1"/>
  <c r="F2062" i="9"/>
  <c r="G2062" i="9"/>
  <c r="G2063" i="9" s="1"/>
  <c r="H2062" i="9"/>
  <c r="B2062" i="9"/>
  <c r="B2063" i="9" s="1"/>
  <c r="F2038" i="9" l="1"/>
  <c r="H2038" i="9"/>
  <c r="C2037" i="9"/>
  <c r="C2038" i="9" s="1"/>
  <c r="D2037" i="9"/>
  <c r="D2038" i="9" s="1"/>
  <c r="E2037" i="9"/>
  <c r="E2038" i="9" s="1"/>
  <c r="F2037" i="9"/>
  <c r="G2037" i="9"/>
  <c r="G2038" i="9" s="1"/>
  <c r="H2037" i="9"/>
  <c r="B2037" i="9"/>
  <c r="B2038" i="9" s="1"/>
  <c r="D2016" i="9" l="1"/>
  <c r="F2016" i="9"/>
  <c r="H2016" i="9"/>
  <c r="C2015" i="9"/>
  <c r="C2016" i="9" s="1"/>
  <c r="D2015" i="9"/>
  <c r="E2015" i="9"/>
  <c r="E2016" i="9" s="1"/>
  <c r="F2015" i="9"/>
  <c r="G2015" i="9"/>
  <c r="G2016" i="9" s="1"/>
  <c r="H2015" i="9"/>
  <c r="B2015" i="9"/>
  <c r="B2016" i="9" s="1"/>
  <c r="J64" i="5" l="1"/>
  <c r="B1990" i="9"/>
  <c r="C1989" i="9"/>
  <c r="C1990" i="9" s="1"/>
  <c r="D1989" i="9"/>
  <c r="D1990" i="9" s="1"/>
  <c r="E1989" i="9"/>
  <c r="E1990" i="9" s="1"/>
  <c r="F1989" i="9"/>
  <c r="F1990" i="9" s="1"/>
  <c r="G1989" i="9"/>
  <c r="G1990" i="9" s="1"/>
  <c r="H1989" i="9"/>
  <c r="H1990" i="9" s="1"/>
  <c r="B1989" i="9"/>
  <c r="F1941" i="9" l="1"/>
  <c r="G1941" i="9"/>
  <c r="C1940" i="9"/>
  <c r="C1941" i="9" s="1"/>
  <c r="D1940" i="9"/>
  <c r="D1941" i="9" s="1"/>
  <c r="E1940" i="9"/>
  <c r="E1941" i="9" s="1"/>
  <c r="F1940" i="9"/>
  <c r="G1940" i="9"/>
  <c r="H1940" i="9"/>
  <c r="H1941" i="9" s="1"/>
  <c r="B1940" i="9"/>
  <c r="B1941" i="9" s="1"/>
  <c r="C1916" i="9" l="1"/>
  <c r="G1916" i="9"/>
  <c r="B1916" i="9"/>
  <c r="C1915" i="9"/>
  <c r="D1915" i="9"/>
  <c r="D1916" i="9" s="1"/>
  <c r="E1915" i="9"/>
  <c r="E1916" i="9" s="1"/>
  <c r="F1915" i="9"/>
  <c r="F1916" i="9" s="1"/>
  <c r="G1915" i="9"/>
  <c r="H1915" i="9"/>
  <c r="H1916" i="9" s="1"/>
  <c r="B1915" i="9"/>
  <c r="F64" i="5" l="1"/>
  <c r="B1892" i="9"/>
  <c r="C1891" i="9"/>
  <c r="C1892" i="9" s="1"/>
  <c r="D1891" i="9"/>
  <c r="D1892" i="9" s="1"/>
  <c r="E1891" i="9"/>
  <c r="E1892" i="9" s="1"/>
  <c r="F1891" i="9"/>
  <c r="F1892" i="9" s="1"/>
  <c r="G1891" i="9"/>
  <c r="G1892" i="9" s="1"/>
  <c r="H1891" i="9"/>
  <c r="H1892" i="9" s="1"/>
  <c r="B1891" i="9"/>
  <c r="E85" i="5" l="1"/>
  <c r="F1866" i="9"/>
  <c r="C1865" i="9"/>
  <c r="C1866" i="9" s="1"/>
  <c r="D1865" i="9"/>
  <c r="D1866" i="9" s="1"/>
  <c r="E1865" i="9"/>
  <c r="E1866" i="9" s="1"/>
  <c r="F1865" i="9"/>
  <c r="G1865" i="9"/>
  <c r="G1866" i="9" s="1"/>
  <c r="H1865" i="9"/>
  <c r="H1866" i="9" s="1"/>
  <c r="B1865" i="9"/>
  <c r="B1866" i="9" s="1"/>
  <c r="C1841" i="9" l="1"/>
  <c r="C1842" i="9" s="1"/>
  <c r="D1841" i="9"/>
  <c r="D1842" i="9" s="1"/>
  <c r="E1841" i="9"/>
  <c r="E1842" i="9" s="1"/>
  <c r="F1841" i="9"/>
  <c r="F1842" i="9" s="1"/>
  <c r="G1841" i="9"/>
  <c r="G1842" i="9" s="1"/>
  <c r="H1841" i="9"/>
  <c r="H1842" i="9" s="1"/>
  <c r="B1841" i="9"/>
  <c r="B1842" i="9" s="1"/>
  <c r="C1817" i="9" l="1"/>
  <c r="C1818" i="9" s="1"/>
  <c r="D1817" i="9"/>
  <c r="D1818" i="9" s="1"/>
  <c r="E1817" i="9"/>
  <c r="E1818" i="9" s="1"/>
  <c r="F1817" i="9"/>
  <c r="F1818" i="9" s="1"/>
  <c r="G1817" i="9"/>
  <c r="G1818" i="9" s="1"/>
  <c r="H1817" i="9"/>
  <c r="H1818" i="9" s="1"/>
  <c r="B1817" i="9"/>
  <c r="B1818" i="9" s="1"/>
  <c r="B71" i="5" l="1"/>
  <c r="C1795" i="9"/>
  <c r="C1796" i="9" s="1"/>
  <c r="D1795" i="9"/>
  <c r="D1796" i="9" s="1"/>
  <c r="E1795" i="9"/>
  <c r="E1796" i="9" s="1"/>
  <c r="F1795" i="9"/>
  <c r="F1796" i="9" s="1"/>
  <c r="G1795" i="9"/>
  <c r="G1796" i="9" s="1"/>
  <c r="H1795" i="9"/>
  <c r="H1796" i="9" s="1"/>
  <c r="B1795" i="9"/>
  <c r="B1796" i="9" s="1"/>
  <c r="C1746" i="9" l="1"/>
  <c r="C1747" i="9" s="1"/>
  <c r="D1746" i="9"/>
  <c r="D1747" i="9" s="1"/>
  <c r="E1746" i="9"/>
  <c r="E1747" i="9" s="1"/>
  <c r="F1746" i="9"/>
  <c r="F1747" i="9" s="1"/>
  <c r="G1746" i="9"/>
  <c r="G1747" i="9" s="1"/>
  <c r="H1746" i="9"/>
  <c r="H1747" i="9" s="1"/>
  <c r="B1746" i="9"/>
  <c r="B1747" i="9" s="1"/>
  <c r="C1723" i="9"/>
  <c r="C1724" i="9" s="1"/>
  <c r="D1723" i="9"/>
  <c r="D1724" i="9" s="1"/>
  <c r="E1723" i="9"/>
  <c r="E1724" i="9" s="1"/>
  <c r="F1723" i="9"/>
  <c r="F1724" i="9" s="1"/>
  <c r="G1723" i="9"/>
  <c r="G1724" i="9" s="1"/>
  <c r="H1723" i="9"/>
  <c r="H1724" i="9" s="1"/>
  <c r="B1723" i="9"/>
  <c r="B1724" i="9" s="1"/>
  <c r="C1697" i="9"/>
  <c r="C1698" i="9" s="1"/>
  <c r="D1697" i="9"/>
  <c r="D1698" i="9" s="1"/>
  <c r="E1697" i="9"/>
  <c r="E1698" i="9" s="1"/>
  <c r="F1697" i="9"/>
  <c r="F1698" i="9" s="1"/>
  <c r="G1697" i="9"/>
  <c r="G1698" i="9" s="1"/>
  <c r="H1697" i="9"/>
  <c r="H1698" i="9" s="1"/>
  <c r="B1697" i="9"/>
  <c r="B1698" i="9" s="1"/>
  <c r="C1671" i="9"/>
  <c r="C1672" i="9" s="1"/>
  <c r="D1671" i="9"/>
  <c r="D1672" i="9" s="1"/>
  <c r="E1671" i="9"/>
  <c r="E1672" i="9" s="1"/>
  <c r="F1671" i="9"/>
  <c r="F1672" i="9" s="1"/>
  <c r="G1671" i="9"/>
  <c r="G1672" i="9" s="1"/>
  <c r="H1671" i="9"/>
  <c r="H1672" i="9" s="1"/>
  <c r="B1671" i="9"/>
  <c r="B1672" i="9" s="1"/>
  <c r="C1646" i="9"/>
  <c r="C1647" i="9" s="1"/>
  <c r="D1646" i="9"/>
  <c r="D1647" i="9" s="1"/>
  <c r="E1646" i="9"/>
  <c r="E1647" i="9" s="1"/>
  <c r="F1646" i="9"/>
  <c r="F1647" i="9" s="1"/>
  <c r="G1646" i="9"/>
  <c r="G1647" i="9" s="1"/>
  <c r="H1646" i="9"/>
  <c r="H1647" i="9" s="1"/>
  <c r="B1646" i="9"/>
  <c r="B1647" i="9" s="1"/>
  <c r="C1598" i="9"/>
  <c r="C1599" i="9" s="1"/>
  <c r="D1598" i="9"/>
  <c r="D1599" i="9" s="1"/>
  <c r="E1598" i="9"/>
  <c r="E1599" i="9" s="1"/>
  <c r="F1598" i="9"/>
  <c r="F1599" i="9" s="1"/>
  <c r="G1598" i="9"/>
  <c r="G1599" i="9" s="1"/>
  <c r="H1598" i="9"/>
  <c r="H1599" i="9" s="1"/>
  <c r="B1598" i="9"/>
  <c r="B1599" i="9" s="1"/>
  <c r="C1572" i="9"/>
  <c r="C1573" i="9" s="1"/>
  <c r="D1572" i="9"/>
  <c r="D1573" i="9" s="1"/>
  <c r="E1572" i="9"/>
  <c r="E1573" i="9" s="1"/>
  <c r="F1572" i="9"/>
  <c r="F1573" i="9" s="1"/>
  <c r="G1572" i="9"/>
  <c r="G1573" i="9" s="1"/>
  <c r="H1572" i="9"/>
  <c r="H1573" i="9" s="1"/>
  <c r="B1572" i="9"/>
  <c r="B1573" i="9" s="1"/>
  <c r="C1524" i="9"/>
  <c r="C1525" i="9" s="1"/>
  <c r="D1524" i="9"/>
  <c r="D1525" i="9" s="1"/>
  <c r="E1524" i="9"/>
  <c r="E1525" i="9" s="1"/>
  <c r="F1524" i="9"/>
  <c r="F1525" i="9"/>
  <c r="G1524" i="9"/>
  <c r="G1525" i="9" s="1"/>
  <c r="H1524" i="9"/>
  <c r="H1525" i="9" s="1"/>
  <c r="B1524" i="9"/>
  <c r="B1525" i="9" s="1"/>
  <c r="C1502" i="9"/>
  <c r="C1503" i="9" s="1"/>
  <c r="D1502" i="9"/>
  <c r="D1503" i="9" s="1"/>
  <c r="E1502" i="9"/>
  <c r="E1503" i="9" s="1"/>
  <c r="F1502" i="9"/>
  <c r="F1503" i="9" s="1"/>
  <c r="G1502" i="9"/>
  <c r="G1503" i="9" s="1"/>
  <c r="H1502" i="9"/>
  <c r="H1503" i="9"/>
  <c r="B1502" i="9"/>
  <c r="B1503" i="9" s="1"/>
  <c r="C1477" i="9"/>
  <c r="C1478" i="9" s="1"/>
  <c r="D1477" i="9"/>
  <c r="D1478" i="9" s="1"/>
  <c r="E1477" i="9"/>
  <c r="E1478" i="9" s="1"/>
  <c r="F1477" i="9"/>
  <c r="F1478" i="9" s="1"/>
  <c r="G1477" i="9"/>
  <c r="G1478" i="9" s="1"/>
  <c r="H1477" i="9"/>
  <c r="H1478" i="9" s="1"/>
  <c r="B1477" i="9"/>
  <c r="B1478" i="9" s="1"/>
  <c r="C1454" i="9"/>
  <c r="C1455" i="9" s="1"/>
  <c r="D1454" i="9"/>
  <c r="D1455" i="9" s="1"/>
  <c r="E1454" i="9"/>
  <c r="E1455" i="9" s="1"/>
  <c r="F1454" i="9"/>
  <c r="F1455" i="9" s="1"/>
  <c r="G1454" i="9"/>
  <c r="G1455" i="9" s="1"/>
  <c r="H1454" i="9"/>
  <c r="H1455" i="9" s="1"/>
  <c r="B1454" i="9"/>
  <c r="B1455" i="9" s="1"/>
  <c r="C1430" i="9"/>
  <c r="C1431" i="9" s="1"/>
  <c r="D1430" i="9"/>
  <c r="D1431" i="9" s="1"/>
  <c r="E1430" i="9"/>
  <c r="E1431" i="9" s="1"/>
  <c r="F1430" i="9"/>
  <c r="F1431" i="9" s="1"/>
  <c r="G1430" i="9"/>
  <c r="G1431" i="9" s="1"/>
  <c r="H1430" i="9"/>
  <c r="H1431" i="9" s="1"/>
  <c r="B1430" i="9"/>
  <c r="B1431" i="9" s="1"/>
  <c r="C1404" i="9"/>
  <c r="C1405" i="9" s="1"/>
  <c r="D1404" i="9"/>
  <c r="D1405" i="9" s="1"/>
  <c r="E1404" i="9"/>
  <c r="E1405" i="9" s="1"/>
  <c r="F1404" i="9"/>
  <c r="F1405" i="9" s="1"/>
  <c r="G1404" i="9"/>
  <c r="G1405" i="9" s="1"/>
  <c r="H1404" i="9"/>
  <c r="H1405" i="9" s="1"/>
  <c r="B1404" i="9"/>
  <c r="B1405" i="9" s="1"/>
  <c r="C1381" i="9"/>
  <c r="C1382" i="9" s="1"/>
  <c r="D1381" i="9"/>
  <c r="D1382" i="9" s="1"/>
  <c r="E1381" i="9"/>
  <c r="E1382" i="9" s="1"/>
  <c r="F1381" i="9"/>
  <c r="F1382" i="9" s="1"/>
  <c r="G1381" i="9"/>
  <c r="G1382" i="9" s="1"/>
  <c r="H1381" i="9"/>
  <c r="H1382" i="9" s="1"/>
  <c r="B1381" i="9"/>
  <c r="B1382" i="9" s="1"/>
  <c r="C1355" i="9"/>
  <c r="C1356" i="9" s="1"/>
  <c r="D1355" i="9"/>
  <c r="D1356" i="9" s="1"/>
  <c r="E1355" i="9"/>
  <c r="E1356" i="9" s="1"/>
  <c r="F1355" i="9"/>
  <c r="F1356" i="9" s="1"/>
  <c r="G1355" i="9"/>
  <c r="G1356" i="9" s="1"/>
  <c r="H1355" i="9"/>
  <c r="H1356" i="9" s="1"/>
  <c r="B1355" i="9"/>
  <c r="B1356" i="9" s="1"/>
  <c r="C1331" i="9"/>
  <c r="C1332" i="9" s="1"/>
  <c r="D1331" i="9"/>
  <c r="D1332" i="9" s="1"/>
  <c r="E1331" i="9"/>
  <c r="E1332" i="9" s="1"/>
  <c r="F1331" i="9"/>
  <c r="F1332" i="9" s="1"/>
  <c r="G1331" i="9"/>
  <c r="G1332" i="9" s="1"/>
  <c r="H1331" i="9"/>
  <c r="H1332" i="9" s="1"/>
  <c r="B1331" i="9"/>
  <c r="B1332" i="9" s="1"/>
  <c r="C1307" i="9"/>
  <c r="C1308" i="9" s="1"/>
  <c r="D1307" i="9"/>
  <c r="D1308" i="9" s="1"/>
  <c r="E1307" i="9"/>
  <c r="E1308" i="9" s="1"/>
  <c r="F1307" i="9"/>
  <c r="F1308" i="9" s="1"/>
  <c r="G1307" i="9"/>
  <c r="G1308" i="9" s="1"/>
  <c r="H1307" i="9"/>
  <c r="H1308" i="9" s="1"/>
  <c r="B1307" i="9"/>
  <c r="B1308" i="9" s="1"/>
  <c r="C1279" i="9"/>
  <c r="C1280" i="9" s="1"/>
  <c r="D1279" i="9"/>
  <c r="D1280" i="9" s="1"/>
  <c r="E1279" i="9"/>
  <c r="E1280" i="9" s="1"/>
  <c r="F1279" i="9"/>
  <c r="F1280" i="9" s="1"/>
  <c r="G1279" i="9"/>
  <c r="G1280" i="9" s="1"/>
  <c r="H1279" i="9"/>
  <c r="H1280" i="9" s="1"/>
  <c r="B1279" i="9"/>
  <c r="B1280" i="9" s="1"/>
  <c r="C1255" i="9"/>
  <c r="C1256" i="9" s="1"/>
  <c r="D1255" i="9"/>
  <c r="D1256" i="9" s="1"/>
  <c r="E1255" i="9"/>
  <c r="E1256" i="9" s="1"/>
  <c r="F1255" i="9"/>
  <c r="F1256" i="9" s="1"/>
  <c r="G1255" i="9"/>
  <c r="G1256" i="9" s="1"/>
  <c r="H1255" i="9"/>
  <c r="H1256" i="9" s="1"/>
  <c r="B1255" i="9"/>
  <c r="B1256" i="9" s="1"/>
  <c r="C1230" i="9"/>
  <c r="C1231" i="9" s="1"/>
  <c r="D1230" i="9"/>
  <c r="D1231" i="9" s="1"/>
  <c r="E1230" i="9"/>
  <c r="E1231" i="9" s="1"/>
  <c r="F1230" i="9"/>
  <c r="F1231" i="9" s="1"/>
  <c r="G1230" i="9"/>
  <c r="G1231" i="9" s="1"/>
  <c r="H1230" i="9"/>
  <c r="H1231" i="9" s="1"/>
  <c r="B1230" i="9"/>
  <c r="B1231" i="9" s="1"/>
  <c r="C1207" i="9"/>
  <c r="C1208" i="9" s="1"/>
  <c r="D1207" i="9"/>
  <c r="D1208" i="9" s="1"/>
  <c r="E1207" i="9"/>
  <c r="E1208" i="9" s="1"/>
  <c r="F1207" i="9"/>
  <c r="F1208" i="9" s="1"/>
  <c r="G1207" i="9"/>
  <c r="G1208" i="9" s="1"/>
  <c r="H1207" i="9"/>
  <c r="H1208" i="9" s="1"/>
  <c r="B1207" i="9"/>
  <c r="B1208" i="9" s="1"/>
  <c r="C1182" i="9"/>
  <c r="C1183" i="9" s="1"/>
  <c r="D1182" i="9"/>
  <c r="D1183" i="9" s="1"/>
  <c r="E1182" i="9"/>
  <c r="E1183" i="9" s="1"/>
  <c r="F1182" i="9"/>
  <c r="F1183" i="9" s="1"/>
  <c r="G1182" i="9"/>
  <c r="G1183" i="9" s="1"/>
  <c r="H1182" i="9"/>
  <c r="H1183" i="9" s="1"/>
  <c r="B1182" i="9"/>
  <c r="B1183" i="9" s="1"/>
  <c r="M47" i="7"/>
  <c r="C1158" i="9"/>
  <c r="C1159" i="9" s="1"/>
  <c r="D1158" i="9"/>
  <c r="D1159" i="9" s="1"/>
  <c r="E1158" i="9"/>
  <c r="E1159" i="9"/>
  <c r="F1158" i="9"/>
  <c r="F1159" i="9" s="1"/>
  <c r="G1158" i="9"/>
  <c r="G1159" i="9" s="1"/>
  <c r="H1158" i="9"/>
  <c r="H1159" i="9" s="1"/>
  <c r="B1158" i="9"/>
  <c r="B1159" i="9"/>
  <c r="C1134" i="9"/>
  <c r="C1135" i="9" s="1"/>
  <c r="D1134" i="9"/>
  <c r="D1135" i="9" s="1"/>
  <c r="E1134" i="9"/>
  <c r="E1135" i="9" s="1"/>
  <c r="F1134" i="9"/>
  <c r="F1135" i="9"/>
  <c r="G1134" i="9"/>
  <c r="G1135" i="9" s="1"/>
  <c r="H1134" i="9"/>
  <c r="H1135" i="9" s="1"/>
  <c r="B1134" i="9"/>
  <c r="B1135" i="9" s="1"/>
  <c r="K47" i="7"/>
  <c r="C1110" i="9"/>
  <c r="C1111" i="9" s="1"/>
  <c r="D1110" i="9"/>
  <c r="D1111" i="9" s="1"/>
  <c r="E1110" i="9"/>
  <c r="E1111" i="9" s="1"/>
  <c r="F1110" i="9"/>
  <c r="F1111" i="9" s="1"/>
  <c r="G1110" i="9"/>
  <c r="G1111" i="9" s="1"/>
  <c r="B1110" i="9"/>
  <c r="B1111" i="9" s="1"/>
  <c r="H1090" i="9"/>
  <c r="H1091" i="9"/>
  <c r="H1092" i="9"/>
  <c r="H1093" i="9"/>
  <c r="H1094" i="9"/>
  <c r="H1095" i="9"/>
  <c r="H1096" i="9"/>
  <c r="H1097" i="9"/>
  <c r="H1098" i="9"/>
  <c r="H1099" i="9"/>
  <c r="H1100" i="9"/>
  <c r="H1101" i="9"/>
  <c r="H1102" i="9"/>
  <c r="H1103" i="9"/>
  <c r="H1104" i="9"/>
  <c r="H1105" i="9"/>
  <c r="H1106" i="9"/>
  <c r="H1107" i="9"/>
  <c r="H1108" i="9"/>
  <c r="H1109" i="9"/>
  <c r="H1089" i="9"/>
  <c r="C1085" i="9"/>
  <c r="C1086" i="9"/>
  <c r="D1085" i="9"/>
  <c r="D1086" i="9" s="1"/>
  <c r="E1085" i="9"/>
  <c r="E1086" i="9" s="1"/>
  <c r="F1085" i="9"/>
  <c r="F1086" i="9" s="1"/>
  <c r="G1085" i="9"/>
  <c r="G1086" i="9"/>
  <c r="H1085" i="9"/>
  <c r="H1086" i="9" s="1"/>
  <c r="B1085" i="9"/>
  <c r="B1086" i="9" s="1"/>
  <c r="C1059" i="9"/>
  <c r="C1060" i="9" s="1"/>
  <c r="D1059" i="9"/>
  <c r="D1060" i="9"/>
  <c r="E1059" i="9"/>
  <c r="E1060" i="9" s="1"/>
  <c r="F1059" i="9"/>
  <c r="F1060" i="9" s="1"/>
  <c r="G1059" i="9"/>
  <c r="G1060" i="9" s="1"/>
  <c r="H1059" i="9"/>
  <c r="H1060" i="9"/>
  <c r="B1059" i="9"/>
  <c r="B1060" i="9" s="1"/>
  <c r="C1036" i="9"/>
  <c r="C1037" i="9" s="1"/>
  <c r="D1036" i="9"/>
  <c r="D1037" i="9" s="1"/>
  <c r="E1036" i="9"/>
  <c r="E1037" i="9"/>
  <c r="F1036" i="9"/>
  <c r="F1037" i="9" s="1"/>
  <c r="G1036" i="9"/>
  <c r="G1037" i="9" s="1"/>
  <c r="H1036" i="9"/>
  <c r="H1037" i="9" s="1"/>
  <c r="B1036" i="9"/>
  <c r="B1037" i="9"/>
  <c r="H1011" i="9"/>
  <c r="H1012" i="9" s="1"/>
  <c r="C1011" i="9"/>
  <c r="D1011" i="9"/>
  <c r="E1011" i="9"/>
  <c r="F1011" i="9"/>
  <c r="G1011" i="9"/>
  <c r="B1011" i="9"/>
  <c r="H966" i="9"/>
  <c r="H967" i="9"/>
  <c r="H968" i="9"/>
  <c r="H969" i="9"/>
  <c r="H970" i="9"/>
  <c r="H971" i="9"/>
  <c r="H972" i="9"/>
  <c r="H973" i="9"/>
  <c r="H974" i="9"/>
  <c r="H975" i="9"/>
  <c r="H976" i="9"/>
  <c r="H977" i="9"/>
  <c r="H978" i="9"/>
  <c r="H979" i="9"/>
  <c r="H980" i="9"/>
  <c r="H981" i="9"/>
  <c r="H982" i="9"/>
  <c r="H983" i="9"/>
  <c r="H984" i="9"/>
  <c r="H985" i="9"/>
  <c r="C986" i="9"/>
  <c r="C987" i="9" s="1"/>
  <c r="D986" i="9"/>
  <c r="D987" i="9"/>
  <c r="E986" i="9"/>
  <c r="E987" i="9" s="1"/>
  <c r="F986" i="9"/>
  <c r="F987" i="9" s="1"/>
  <c r="G986" i="9"/>
  <c r="G987" i="9" s="1"/>
  <c r="B986" i="9"/>
  <c r="B987" i="9"/>
  <c r="C963" i="9"/>
  <c r="C964" i="9" s="1"/>
  <c r="D963" i="9"/>
  <c r="D964" i="9" s="1"/>
  <c r="E963" i="9"/>
  <c r="E964" i="9" s="1"/>
  <c r="F963" i="9"/>
  <c r="F964" i="9"/>
  <c r="G963" i="9"/>
  <c r="G964" i="9" s="1"/>
  <c r="H963" i="9"/>
  <c r="H964" i="9" s="1"/>
  <c r="B963" i="9"/>
  <c r="B964" i="9" s="1"/>
  <c r="B937" i="9"/>
  <c r="B938" i="9"/>
  <c r="C937" i="9"/>
  <c r="C938" i="9" s="1"/>
  <c r="D937" i="9"/>
  <c r="D938" i="9" s="1"/>
  <c r="E937" i="9"/>
  <c r="F937" i="9"/>
  <c r="G937" i="9"/>
  <c r="H937" i="9"/>
  <c r="E938" i="9"/>
  <c r="F938" i="9"/>
  <c r="G938" i="9"/>
  <c r="H938" i="9"/>
  <c r="H915" i="9"/>
  <c r="G915" i="9"/>
  <c r="F915" i="9"/>
  <c r="E915" i="9"/>
  <c r="D915" i="9"/>
  <c r="C915" i="9"/>
  <c r="B915" i="9"/>
  <c r="C889" i="9"/>
  <c r="C890" i="9" s="1"/>
  <c r="D889" i="9"/>
  <c r="D890" i="9" s="1"/>
  <c r="E889" i="9"/>
  <c r="E890" i="9" s="1"/>
  <c r="F889" i="9"/>
  <c r="F890" i="9" s="1"/>
  <c r="G889" i="9"/>
  <c r="G890" i="9" s="1"/>
  <c r="H889" i="9"/>
  <c r="H890" i="9" s="1"/>
  <c r="B889" i="9"/>
  <c r="B890" i="9" s="1"/>
  <c r="C864" i="9"/>
  <c r="C865" i="9" s="1"/>
  <c r="D864" i="9"/>
  <c r="D865" i="9" s="1"/>
  <c r="E864" i="9"/>
  <c r="E865" i="9" s="1"/>
  <c r="F864" i="9"/>
  <c r="F865" i="9" s="1"/>
  <c r="G864" i="9"/>
  <c r="G865" i="9" s="1"/>
  <c r="H864" i="9"/>
  <c r="H865" i="9" s="1"/>
  <c r="B864" i="9"/>
  <c r="B865" i="9" s="1"/>
  <c r="K284" i="2"/>
  <c r="C840" i="9"/>
  <c r="D840" i="9"/>
  <c r="E840" i="9"/>
  <c r="F840" i="9"/>
  <c r="G840" i="9"/>
  <c r="H840" i="9"/>
  <c r="B840" i="9"/>
  <c r="K67" i="7"/>
  <c r="J67" i="7"/>
  <c r="I67" i="7"/>
  <c r="H67" i="7"/>
  <c r="G67" i="7"/>
  <c r="F67" i="7"/>
  <c r="E67" i="7"/>
  <c r="D67" i="7"/>
  <c r="C67" i="7"/>
  <c r="B67" i="7"/>
  <c r="M77" i="7"/>
  <c r="L77" i="7"/>
  <c r="K77" i="7"/>
  <c r="J77" i="7"/>
  <c r="I77" i="7"/>
  <c r="H77" i="7"/>
  <c r="G77" i="7"/>
  <c r="F77" i="7"/>
  <c r="E77" i="7"/>
  <c r="D77" i="7"/>
  <c r="C77" i="7"/>
  <c r="B77" i="7"/>
  <c r="C816" i="9"/>
  <c r="C817" i="9" s="1"/>
  <c r="D816" i="9"/>
  <c r="D817" i="9" s="1"/>
  <c r="E816" i="9"/>
  <c r="E817" i="9" s="1"/>
  <c r="F816" i="9"/>
  <c r="F817" i="9" s="1"/>
  <c r="G816" i="9"/>
  <c r="G817" i="9" s="1"/>
  <c r="H816" i="9"/>
  <c r="H817" i="9" s="1"/>
  <c r="B816" i="9"/>
  <c r="B817" i="9" s="1"/>
  <c r="C790" i="9"/>
  <c r="C791" i="9" s="1"/>
  <c r="D790" i="9"/>
  <c r="D791" i="9" s="1"/>
  <c r="E790" i="9"/>
  <c r="E791" i="9" s="1"/>
  <c r="F790" i="9"/>
  <c r="F791" i="9" s="1"/>
  <c r="G790" i="9"/>
  <c r="G791" i="9" s="1"/>
  <c r="B790" i="9"/>
  <c r="B791" i="9" s="1"/>
  <c r="H769" i="9"/>
  <c r="H770" i="9"/>
  <c r="H771" i="9"/>
  <c r="H772" i="9"/>
  <c r="H773" i="9"/>
  <c r="H774" i="9"/>
  <c r="H775" i="9"/>
  <c r="H776" i="9"/>
  <c r="H777" i="9"/>
  <c r="H778" i="9"/>
  <c r="H779" i="9"/>
  <c r="H780" i="9"/>
  <c r="H781" i="9"/>
  <c r="H782" i="9"/>
  <c r="H783" i="9"/>
  <c r="H784" i="9"/>
  <c r="H785" i="9"/>
  <c r="H786" i="9"/>
  <c r="H787" i="9"/>
  <c r="H788" i="9"/>
  <c r="H789" i="9"/>
  <c r="H768" i="9"/>
  <c r="C765" i="9"/>
  <c r="C766" i="9" s="1"/>
  <c r="D765" i="9"/>
  <c r="D766" i="9" s="1"/>
  <c r="E765" i="9"/>
  <c r="E766" i="9" s="1"/>
  <c r="F765" i="9"/>
  <c r="F766" i="9" s="1"/>
  <c r="G765" i="9"/>
  <c r="G766" i="9" s="1"/>
  <c r="H765" i="9"/>
  <c r="H766" i="9" s="1"/>
  <c r="B765" i="9"/>
  <c r="B766" i="9" s="1"/>
  <c r="C741" i="9"/>
  <c r="C742" i="9" s="1"/>
  <c r="D741" i="9"/>
  <c r="D742" i="9" s="1"/>
  <c r="E741" i="9"/>
  <c r="E742" i="9" s="1"/>
  <c r="F741" i="9"/>
  <c r="F742" i="9" s="1"/>
  <c r="G741" i="9"/>
  <c r="G742" i="9" s="1"/>
  <c r="H741" i="9"/>
  <c r="H742" i="9" s="1"/>
  <c r="B741" i="9"/>
  <c r="B742" i="9" s="1"/>
  <c r="C716" i="9"/>
  <c r="C717" i="9" s="1"/>
  <c r="D716" i="9"/>
  <c r="D717" i="9" s="1"/>
  <c r="E716" i="9"/>
  <c r="E717" i="9" s="1"/>
  <c r="F716" i="9"/>
  <c r="F717" i="9" s="1"/>
  <c r="G716" i="9"/>
  <c r="G717" i="9" s="1"/>
  <c r="H716" i="9"/>
  <c r="H717" i="9" s="1"/>
  <c r="B716" i="9"/>
  <c r="B717" i="9" s="1"/>
  <c r="C691" i="9"/>
  <c r="C692" i="9" s="1"/>
  <c r="D691" i="9"/>
  <c r="D692" i="9" s="1"/>
  <c r="E691" i="9"/>
  <c r="E692" i="9" s="1"/>
  <c r="F691" i="9"/>
  <c r="F692" i="9" s="1"/>
  <c r="G691" i="9"/>
  <c r="G692" i="9" s="1"/>
  <c r="H691" i="9"/>
  <c r="H692" i="9" s="1"/>
  <c r="B691" i="9"/>
  <c r="B692" i="9" s="1"/>
  <c r="C666" i="9"/>
  <c r="C667" i="9" s="1"/>
  <c r="D666" i="9"/>
  <c r="D667" i="9" s="1"/>
  <c r="E666" i="9"/>
  <c r="F666" i="9"/>
  <c r="F667" i="9" s="1"/>
  <c r="G666" i="9"/>
  <c r="G667" i="9" s="1"/>
  <c r="H666" i="9"/>
  <c r="B666" i="9"/>
  <c r="B667" i="9" s="1"/>
  <c r="H640" i="9"/>
  <c r="H641" i="9" s="1"/>
  <c r="C640" i="9"/>
  <c r="C641" i="9" s="1"/>
  <c r="D640" i="9"/>
  <c r="D641" i="9" s="1"/>
  <c r="E640" i="9"/>
  <c r="E641" i="9" s="1"/>
  <c r="F640" i="9"/>
  <c r="F641" i="9"/>
  <c r="G640" i="9"/>
  <c r="G641" i="9" s="1"/>
  <c r="B640" i="9"/>
  <c r="B641" i="9" s="1"/>
  <c r="C618" i="9"/>
  <c r="C619" i="9" s="1"/>
  <c r="D618" i="9"/>
  <c r="D619" i="9" s="1"/>
  <c r="E618" i="9"/>
  <c r="E619" i="9" s="1"/>
  <c r="F618" i="9"/>
  <c r="F619" i="9" s="1"/>
  <c r="G618" i="9"/>
  <c r="G619" i="9" s="1"/>
  <c r="H618" i="9"/>
  <c r="H619" i="9"/>
  <c r="B618" i="9"/>
  <c r="B619" i="9" s="1"/>
  <c r="C593" i="9"/>
  <c r="C594" i="9" s="1"/>
  <c r="D593" i="9"/>
  <c r="D594" i="9" s="1"/>
  <c r="E593" i="9"/>
  <c r="E594" i="9" s="1"/>
  <c r="F593" i="9"/>
  <c r="F594" i="9" s="1"/>
  <c r="G593" i="9"/>
  <c r="G594" i="9" s="1"/>
  <c r="H593" i="9"/>
  <c r="H594" i="9" s="1"/>
  <c r="B593" i="9"/>
  <c r="B594" i="9" s="1"/>
  <c r="C568" i="9"/>
  <c r="C569" i="9" s="1"/>
  <c r="D568" i="9"/>
  <c r="D569" i="9" s="1"/>
  <c r="E568" i="9"/>
  <c r="E569" i="9" s="1"/>
  <c r="F568" i="9"/>
  <c r="F569" i="9" s="1"/>
  <c r="G568" i="9"/>
  <c r="G569" i="9" s="1"/>
  <c r="H568" i="9"/>
  <c r="H569" i="9" s="1"/>
  <c r="B568" i="9"/>
  <c r="B569" i="9" s="1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23" i="9"/>
  <c r="C545" i="9"/>
  <c r="C546" i="9" s="1"/>
  <c r="D545" i="9"/>
  <c r="D546" i="9" s="1"/>
  <c r="E545" i="9"/>
  <c r="E546" i="9" s="1"/>
  <c r="F545" i="9"/>
  <c r="F546" i="9" s="1"/>
  <c r="G545" i="9"/>
  <c r="G546" i="9" s="1"/>
  <c r="B545" i="9"/>
  <c r="B546" i="9" s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F27" i="9"/>
  <c r="F28" i="9" s="1"/>
  <c r="G27" i="9"/>
  <c r="G28" i="9"/>
  <c r="B28" i="9"/>
  <c r="C28" i="9"/>
  <c r="D28" i="9"/>
  <c r="E28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F50" i="9"/>
  <c r="F51" i="9" s="1"/>
  <c r="G50" i="9"/>
  <c r="G51" i="9" s="1"/>
  <c r="B51" i="9"/>
  <c r="C51" i="9"/>
  <c r="D51" i="9"/>
  <c r="E51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F73" i="9"/>
  <c r="F74" i="9" s="1"/>
  <c r="G73" i="9"/>
  <c r="G74" i="9"/>
  <c r="B74" i="9"/>
  <c r="C74" i="9"/>
  <c r="D74" i="9"/>
  <c r="E74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F98" i="9"/>
  <c r="F99" i="9"/>
  <c r="G98" i="9"/>
  <c r="G99" i="9" s="1"/>
  <c r="B99" i="9"/>
  <c r="C99" i="9"/>
  <c r="D99" i="9"/>
  <c r="E99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F124" i="9"/>
  <c r="F125" i="9" s="1"/>
  <c r="G124" i="9"/>
  <c r="G125" i="9" s="1"/>
  <c r="B125" i="9"/>
  <c r="C125" i="9"/>
  <c r="D125" i="9"/>
  <c r="E125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B149" i="9"/>
  <c r="C149" i="9"/>
  <c r="D149" i="9"/>
  <c r="E149" i="9"/>
  <c r="F149" i="9"/>
  <c r="G149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B174" i="9"/>
  <c r="C174" i="9"/>
  <c r="D174" i="9"/>
  <c r="E174" i="9"/>
  <c r="F174" i="9"/>
  <c r="G174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B198" i="9"/>
  <c r="C198" i="9"/>
  <c r="D198" i="9"/>
  <c r="E198" i="9"/>
  <c r="F198" i="9"/>
  <c r="G198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B224" i="9"/>
  <c r="C224" i="9"/>
  <c r="D224" i="9"/>
  <c r="E224" i="9"/>
  <c r="F224" i="9"/>
  <c r="G224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B250" i="9"/>
  <c r="C250" i="9"/>
  <c r="D250" i="9"/>
  <c r="E250" i="9"/>
  <c r="F250" i="9"/>
  <c r="G250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B272" i="9"/>
  <c r="C272" i="9"/>
  <c r="D272" i="9"/>
  <c r="E272" i="9"/>
  <c r="F272" i="9"/>
  <c r="G272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B297" i="9"/>
  <c r="C297" i="9"/>
  <c r="D297" i="9"/>
  <c r="E297" i="9"/>
  <c r="F297" i="9"/>
  <c r="G297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B324" i="9"/>
  <c r="B325" i="9" s="1"/>
  <c r="C324" i="9"/>
  <c r="C325" i="9"/>
  <c r="D324" i="9"/>
  <c r="D325" i="9" s="1"/>
  <c r="E324" i="9"/>
  <c r="E325" i="9" s="1"/>
  <c r="F325" i="9"/>
  <c r="G325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B346" i="9"/>
  <c r="B347" i="9" s="1"/>
  <c r="C346" i="9"/>
  <c r="C347" i="9" s="1"/>
  <c r="D346" i="9"/>
  <c r="D347" i="9" s="1"/>
  <c r="E346" i="9"/>
  <c r="E347" i="9" s="1"/>
  <c r="F347" i="9"/>
  <c r="G347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B371" i="9"/>
  <c r="B372" i="9" s="1"/>
  <c r="C371" i="9"/>
  <c r="C372" i="9" s="1"/>
  <c r="D371" i="9"/>
  <c r="D372" i="9" s="1"/>
  <c r="E371" i="9"/>
  <c r="E372" i="9" s="1"/>
  <c r="F372" i="9"/>
  <c r="G372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B395" i="9"/>
  <c r="B396" i="9" s="1"/>
  <c r="C395" i="9"/>
  <c r="C396" i="9"/>
  <c r="D395" i="9"/>
  <c r="D396" i="9" s="1"/>
  <c r="E395" i="9"/>
  <c r="E396" i="9" s="1"/>
  <c r="F396" i="9"/>
  <c r="G396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B421" i="9"/>
  <c r="B422" i="9" s="1"/>
  <c r="C421" i="9"/>
  <c r="C422" i="9" s="1"/>
  <c r="D421" i="9"/>
  <c r="D422" i="9"/>
  <c r="E421" i="9"/>
  <c r="E422" i="9" s="1"/>
  <c r="F422" i="9"/>
  <c r="G422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B446" i="9"/>
  <c r="B447" i="9" s="1"/>
  <c r="C446" i="9"/>
  <c r="C447" i="9"/>
  <c r="D446" i="9"/>
  <c r="D447" i="9" s="1"/>
  <c r="E446" i="9"/>
  <c r="E447" i="9" s="1"/>
  <c r="F447" i="9"/>
  <c r="G447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B471" i="9"/>
  <c r="B472" i="9" s="1"/>
  <c r="C471" i="9"/>
  <c r="C472" i="9" s="1"/>
  <c r="D471" i="9"/>
  <c r="D472" i="9" s="1"/>
  <c r="E471" i="9"/>
  <c r="E472" i="9" s="1"/>
  <c r="F472" i="9"/>
  <c r="G472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B495" i="9"/>
  <c r="B496" i="9" s="1"/>
  <c r="C495" i="9"/>
  <c r="C496" i="9" s="1"/>
  <c r="D495" i="9"/>
  <c r="D496" i="9" s="1"/>
  <c r="E495" i="9"/>
  <c r="E496" i="9" s="1"/>
  <c r="F496" i="9"/>
  <c r="G496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B520" i="9"/>
  <c r="B521" i="9" s="1"/>
  <c r="C520" i="9"/>
  <c r="C521" i="9" s="1"/>
  <c r="D520" i="9"/>
  <c r="D521" i="9" s="1"/>
  <c r="E520" i="9"/>
  <c r="E521" i="9" s="1"/>
  <c r="F520" i="9"/>
  <c r="F521" i="9" s="1"/>
  <c r="G520" i="9"/>
  <c r="G521" i="9" s="1"/>
  <c r="N42" i="4"/>
  <c r="M42" i="4"/>
  <c r="L42" i="4"/>
  <c r="K42" i="4"/>
  <c r="J42" i="4"/>
  <c r="I42" i="4"/>
  <c r="H42" i="4"/>
  <c r="N44" i="4"/>
  <c r="G42" i="4"/>
  <c r="F42" i="4"/>
  <c r="E42" i="4"/>
  <c r="D42" i="4"/>
  <c r="C42" i="4"/>
  <c r="B42" i="4"/>
  <c r="M39" i="4"/>
  <c r="L39" i="4"/>
  <c r="K39" i="4"/>
  <c r="J39" i="4"/>
  <c r="I39" i="4"/>
  <c r="H39" i="4"/>
  <c r="G39" i="4"/>
  <c r="F39" i="4"/>
  <c r="E39" i="4"/>
  <c r="D39" i="4"/>
  <c r="C39" i="4"/>
  <c r="B39" i="4"/>
  <c r="N36" i="4"/>
  <c r="N39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27" i="3"/>
  <c r="M127" i="3"/>
  <c r="L127" i="3"/>
  <c r="K127" i="3"/>
  <c r="J127" i="3"/>
  <c r="I127" i="3"/>
  <c r="H127" i="3"/>
  <c r="O127" i="3" s="1"/>
  <c r="O126" i="3"/>
  <c r="O125" i="3"/>
  <c r="O132" i="3" s="1"/>
  <c r="O124" i="3"/>
  <c r="O131" i="3" s="1"/>
  <c r="O123" i="3"/>
  <c r="O130" i="3" s="1"/>
  <c r="O116" i="3"/>
  <c r="P114" i="3"/>
  <c r="Q11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N98" i="3"/>
  <c r="M98" i="3"/>
  <c r="L98" i="3"/>
  <c r="K98" i="3"/>
  <c r="J98" i="3"/>
  <c r="I98" i="3"/>
  <c r="I102" i="3"/>
  <c r="H98" i="3"/>
  <c r="G98" i="3"/>
  <c r="F98" i="3"/>
  <c r="E98" i="3"/>
  <c r="E102" i="3" s="1"/>
  <c r="D98" i="3"/>
  <c r="D102" i="3"/>
  <c r="C98" i="3"/>
  <c r="C102" i="3"/>
  <c r="B98" i="3"/>
  <c r="B102" i="3" s="1"/>
  <c r="N94" i="3"/>
  <c r="N108" i="3" s="1"/>
  <c r="M94" i="3"/>
  <c r="L94" i="3"/>
  <c r="L119" i="3" s="1"/>
  <c r="L108" i="3"/>
  <c r="K94" i="3"/>
  <c r="J94" i="3"/>
  <c r="J108" i="3"/>
  <c r="I94" i="3"/>
  <c r="H94" i="3"/>
  <c r="H108" i="3"/>
  <c r="G94" i="3"/>
  <c r="F94" i="3"/>
  <c r="F108" i="3" s="1"/>
  <c r="E94" i="3"/>
  <c r="D94" i="3"/>
  <c r="D108" i="3" s="1"/>
  <c r="C94" i="3"/>
  <c r="B94" i="3"/>
  <c r="B108" i="3"/>
  <c r="N93" i="3"/>
  <c r="N107" i="3"/>
  <c r="N112" i="3" s="1"/>
  <c r="M93" i="3"/>
  <c r="M107" i="3" s="1"/>
  <c r="L93" i="3"/>
  <c r="L107" i="3" s="1"/>
  <c r="K93" i="3"/>
  <c r="K107" i="3"/>
  <c r="K112" i="3" s="1"/>
  <c r="J93" i="3"/>
  <c r="J107" i="3" s="1"/>
  <c r="I93" i="3"/>
  <c r="I107" i="3"/>
  <c r="I112" i="3" s="1"/>
  <c r="H93" i="3"/>
  <c r="H107" i="3"/>
  <c r="G93" i="3"/>
  <c r="G107" i="3"/>
  <c r="G113" i="3" s="1"/>
  <c r="F93" i="3"/>
  <c r="F107" i="3" s="1"/>
  <c r="E93" i="3"/>
  <c r="E107" i="3"/>
  <c r="E112" i="3" s="1"/>
  <c r="D93" i="3"/>
  <c r="D107" i="3" s="1"/>
  <c r="C93" i="3"/>
  <c r="C107" i="3"/>
  <c r="C112" i="3" s="1"/>
  <c r="B93" i="3"/>
  <c r="B107" i="3" s="1"/>
  <c r="N92" i="3"/>
  <c r="N106" i="3"/>
  <c r="M92" i="3"/>
  <c r="M106" i="3"/>
  <c r="L92" i="3"/>
  <c r="L106" i="3"/>
  <c r="K92" i="3"/>
  <c r="K106" i="3"/>
  <c r="J92" i="3"/>
  <c r="J118" i="3" s="1"/>
  <c r="J120" i="3" s="1"/>
  <c r="J106" i="3"/>
  <c r="I92" i="3"/>
  <c r="I106" i="3" s="1"/>
  <c r="H92" i="3"/>
  <c r="H106" i="3" s="1"/>
  <c r="O106" i="3" s="1"/>
  <c r="G92" i="3"/>
  <c r="G106" i="3"/>
  <c r="F92" i="3"/>
  <c r="F106" i="3"/>
  <c r="F118" i="3"/>
  <c r="E92" i="3"/>
  <c r="E106" i="3" s="1"/>
  <c r="D92" i="3"/>
  <c r="D106" i="3" s="1"/>
  <c r="C92" i="3"/>
  <c r="C106" i="3" s="1"/>
  <c r="B92" i="3"/>
  <c r="B106" i="3" s="1"/>
  <c r="B118" i="3"/>
  <c r="N91" i="3"/>
  <c r="N105" i="3"/>
  <c r="N117" i="3"/>
  <c r="M91" i="3"/>
  <c r="M105" i="3" s="1"/>
  <c r="L91" i="3"/>
  <c r="L105" i="3" s="1"/>
  <c r="K91" i="3"/>
  <c r="K105" i="3"/>
  <c r="J91" i="3"/>
  <c r="J105" i="3" s="1"/>
  <c r="J117" i="3"/>
  <c r="I91" i="3"/>
  <c r="H91" i="3"/>
  <c r="H105" i="3" s="1"/>
  <c r="O105" i="3" s="1"/>
  <c r="G91" i="3"/>
  <c r="G105" i="3"/>
  <c r="F91" i="3"/>
  <c r="F105" i="3"/>
  <c r="F117" i="3"/>
  <c r="E91" i="3"/>
  <c r="D91" i="3"/>
  <c r="D117" i="3"/>
  <c r="C91" i="3"/>
  <c r="C117" i="3"/>
  <c r="B91" i="3"/>
  <c r="B117" i="3"/>
  <c r="B120" i="3" s="1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N63" i="3"/>
  <c r="M63" i="3"/>
  <c r="M85" i="3"/>
  <c r="L63" i="3"/>
  <c r="K63" i="3"/>
  <c r="K85" i="3" s="1"/>
  <c r="J63" i="3"/>
  <c r="I63" i="3"/>
  <c r="I85" i="3" s="1"/>
  <c r="H63" i="3"/>
  <c r="G63" i="3"/>
  <c r="G85" i="3" s="1"/>
  <c r="F63" i="3"/>
  <c r="E63" i="3"/>
  <c r="E85" i="3" s="1"/>
  <c r="D63" i="3"/>
  <c r="C63" i="3"/>
  <c r="C85" i="3" s="1"/>
  <c r="B63" i="3"/>
  <c r="B64" i="3" s="1"/>
  <c r="N56" i="3"/>
  <c r="N64" i="3" s="1"/>
  <c r="M56" i="3"/>
  <c r="M64" i="3" s="1"/>
  <c r="L56" i="3"/>
  <c r="L64" i="3"/>
  <c r="K56" i="3"/>
  <c r="K64" i="3" s="1"/>
  <c r="J56" i="3"/>
  <c r="J64" i="3" s="1"/>
  <c r="I56" i="3"/>
  <c r="I64" i="3" s="1"/>
  <c r="H56" i="3"/>
  <c r="H64" i="3"/>
  <c r="G56" i="3"/>
  <c r="G64" i="3" s="1"/>
  <c r="F56" i="3"/>
  <c r="F64" i="3" s="1"/>
  <c r="E56" i="3"/>
  <c r="E64" i="3"/>
  <c r="D56" i="3"/>
  <c r="D64" i="3" s="1"/>
  <c r="C56" i="3"/>
  <c r="C64" i="3"/>
  <c r="B56" i="3"/>
  <c r="N32" i="3"/>
  <c r="M32" i="3"/>
  <c r="M33" i="3" s="1"/>
  <c r="L32" i="3"/>
  <c r="K32" i="3"/>
  <c r="K33" i="3" s="1"/>
  <c r="J32" i="3"/>
  <c r="I32" i="3"/>
  <c r="I33" i="3" s="1"/>
  <c r="H32" i="3"/>
  <c r="G32" i="3"/>
  <c r="F32" i="3"/>
  <c r="E32" i="3"/>
  <c r="D32" i="3"/>
  <c r="C32" i="3"/>
  <c r="B32" i="3"/>
  <c r="N25" i="3"/>
  <c r="N33" i="3" s="1"/>
  <c r="M25" i="3"/>
  <c r="L25" i="3"/>
  <c r="L33" i="3"/>
  <c r="K25" i="3"/>
  <c r="J25" i="3"/>
  <c r="J33" i="3"/>
  <c r="I25" i="3"/>
  <c r="H25" i="3"/>
  <c r="H33" i="3"/>
  <c r="G25" i="3"/>
  <c r="G33" i="3" s="1"/>
  <c r="F25" i="3"/>
  <c r="F33" i="3" s="1"/>
  <c r="E25" i="3"/>
  <c r="E33" i="3" s="1"/>
  <c r="D25" i="3"/>
  <c r="D33" i="3"/>
  <c r="C25" i="3"/>
  <c r="C33" i="3" s="1"/>
  <c r="B25" i="3"/>
  <c r="B33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N9" i="3"/>
  <c r="N17" i="3"/>
  <c r="M9" i="3"/>
  <c r="M17" i="3" s="1"/>
  <c r="L9" i="3"/>
  <c r="L17" i="3"/>
  <c r="K9" i="3"/>
  <c r="K17" i="3"/>
  <c r="J9" i="3"/>
  <c r="J17" i="3"/>
  <c r="I9" i="3"/>
  <c r="I17" i="3"/>
  <c r="H9" i="3"/>
  <c r="H17" i="3"/>
  <c r="G9" i="3"/>
  <c r="G17" i="3"/>
  <c r="F9" i="3"/>
  <c r="F17" i="3"/>
  <c r="E9" i="3"/>
  <c r="E17" i="3"/>
  <c r="D9" i="3"/>
  <c r="D17" i="3"/>
  <c r="C9" i="3"/>
  <c r="C17" i="3"/>
  <c r="B9" i="3"/>
  <c r="B17" i="3"/>
  <c r="E117" i="3"/>
  <c r="G117" i="3"/>
  <c r="I117" i="3"/>
  <c r="I95" i="3"/>
  <c r="I109" i="3" s="1"/>
  <c r="K117" i="3"/>
  <c r="K95" i="3"/>
  <c r="M117" i="3"/>
  <c r="M95" i="3"/>
  <c r="N118" i="3"/>
  <c r="C118" i="3"/>
  <c r="E118" i="3"/>
  <c r="G118" i="3"/>
  <c r="I118" i="3"/>
  <c r="K118" i="3"/>
  <c r="M118" i="3"/>
  <c r="B119" i="3"/>
  <c r="D119" i="3"/>
  <c r="F119" i="3"/>
  <c r="F120" i="3"/>
  <c r="H119" i="3"/>
  <c r="J119" i="3"/>
  <c r="D85" i="3"/>
  <c r="H85" i="3"/>
  <c r="L85" i="3"/>
  <c r="E95" i="3"/>
  <c r="E109" i="3" s="1"/>
  <c r="B85" i="3"/>
  <c r="F85" i="3"/>
  <c r="J85" i="3"/>
  <c r="N85" i="3"/>
  <c r="C95" i="3"/>
  <c r="C109" i="3" s="1"/>
  <c r="G95" i="3"/>
  <c r="B95" i="3"/>
  <c r="B109" i="3" s="1"/>
  <c r="D95" i="3"/>
  <c r="D109" i="3" s="1"/>
  <c r="F95" i="3"/>
  <c r="H95" i="3"/>
  <c r="J95" i="3"/>
  <c r="L95" i="3"/>
  <c r="N95" i="3"/>
  <c r="Q113" i="3"/>
  <c r="Q114" i="3" s="1"/>
  <c r="D105" i="3"/>
  <c r="M102" i="3"/>
  <c r="M109" i="3"/>
  <c r="L102" i="3"/>
  <c r="L109" i="3"/>
  <c r="F102" i="3"/>
  <c r="F109" i="3"/>
  <c r="K102" i="3"/>
  <c r="K109" i="3"/>
  <c r="N102" i="3"/>
  <c r="N109" i="3"/>
  <c r="J102" i="3"/>
  <c r="J109" i="3"/>
  <c r="G102" i="3"/>
  <c r="G109" i="3"/>
  <c r="H102" i="3"/>
  <c r="H109" i="3"/>
  <c r="O109" i="3" s="1"/>
  <c r="I105" i="3"/>
  <c r="E105" i="3"/>
  <c r="H112" i="3"/>
  <c r="O112" i="3" s="1"/>
  <c r="O107" i="3"/>
  <c r="G112" i="3"/>
  <c r="G114" i="3"/>
  <c r="H117" i="3"/>
  <c r="L117" i="3"/>
  <c r="D118" i="3"/>
  <c r="D120" i="3" s="1"/>
  <c r="H118" i="3"/>
  <c r="O118" i="3" s="1"/>
  <c r="L118" i="3"/>
  <c r="C119" i="3"/>
  <c r="C120" i="3" s="1"/>
  <c r="C108" i="3"/>
  <c r="E108" i="3"/>
  <c r="E119" i="3"/>
  <c r="E120" i="3" s="1"/>
  <c r="G119" i="3"/>
  <c r="G120" i="3" s="1"/>
  <c r="G108" i="3"/>
  <c r="I119" i="3"/>
  <c r="I108" i="3"/>
  <c r="K119" i="3"/>
  <c r="K120" i="3"/>
  <c r="K108" i="3"/>
  <c r="N119" i="3"/>
  <c r="N120" i="3" s="1"/>
  <c r="M119" i="3"/>
  <c r="M120" i="3" s="1"/>
  <c r="M108" i="3"/>
  <c r="O108" i="3"/>
  <c r="H114" i="3"/>
  <c r="O114" i="3"/>
  <c r="I120" i="3"/>
  <c r="O117" i="3"/>
  <c r="H120" i="3"/>
  <c r="B105" i="3"/>
  <c r="C105" i="3"/>
  <c r="H545" i="9" l="1"/>
  <c r="H546" i="9" s="1"/>
  <c r="H790" i="9"/>
  <c r="H791" i="9" s="1"/>
  <c r="H471" i="9"/>
  <c r="H472" i="9" s="1"/>
  <c r="H446" i="9"/>
  <c r="H447" i="9" s="1"/>
  <c r="H296" i="9"/>
  <c r="H297" i="9" s="1"/>
  <c r="H271" i="9"/>
  <c r="H272" i="9" s="1"/>
  <c r="H197" i="9"/>
  <c r="H198" i="9" s="1"/>
  <c r="H50" i="9"/>
  <c r="H51" i="9" s="1"/>
  <c r="H520" i="9"/>
  <c r="H521" i="9" s="1"/>
  <c r="H495" i="9"/>
  <c r="H496" i="9" s="1"/>
  <c r="H371" i="9"/>
  <c r="H372" i="9" s="1"/>
  <c r="H346" i="9"/>
  <c r="H347" i="9" s="1"/>
  <c r="H173" i="9"/>
  <c r="H174" i="9" s="1"/>
  <c r="H98" i="9"/>
  <c r="H99" i="9" s="1"/>
  <c r="H421" i="9"/>
  <c r="H422" i="9" s="1"/>
  <c r="H395" i="9"/>
  <c r="H396" i="9" s="1"/>
  <c r="H324" i="9"/>
  <c r="H325" i="9" s="1"/>
  <c r="H249" i="9"/>
  <c r="H250" i="9" s="1"/>
  <c r="H223" i="9"/>
  <c r="H224" i="9" s="1"/>
  <c r="H148" i="9"/>
  <c r="H149" i="9" s="1"/>
  <c r="H124" i="9"/>
  <c r="H125" i="9" s="1"/>
  <c r="H73" i="9"/>
  <c r="H74" i="9" s="1"/>
  <c r="H27" i="9"/>
  <c r="H28" i="9" s="1"/>
  <c r="H986" i="9"/>
  <c r="H987" i="9" s="1"/>
  <c r="H1110" i="9"/>
  <c r="H1111" i="9" s="1"/>
  <c r="D112" i="3"/>
  <c r="D114" i="3" s="1"/>
  <c r="I114" i="3"/>
  <c r="I113" i="3"/>
  <c r="P130" i="3"/>
  <c r="O133" i="3"/>
  <c r="B112" i="3"/>
  <c r="B114" i="3" s="1"/>
  <c r="B113" i="3"/>
  <c r="E114" i="3"/>
  <c r="E113" i="3"/>
  <c r="L112" i="3"/>
  <c r="L114" i="3" s="1"/>
  <c r="P131" i="3"/>
  <c r="C113" i="3"/>
  <c r="C114" i="3"/>
  <c r="J112" i="3"/>
  <c r="J114" i="3" s="1"/>
  <c r="M112" i="3"/>
  <c r="M114" i="3" s="1"/>
  <c r="M113" i="3"/>
  <c r="F112" i="3"/>
  <c r="F114" i="3" s="1"/>
  <c r="F113" i="3"/>
  <c r="K114" i="3"/>
  <c r="K113" i="3"/>
  <c r="N114" i="3"/>
  <c r="N113" i="3"/>
  <c r="L120" i="3"/>
  <c r="O119" i="3"/>
  <c r="P132" i="3" s="1"/>
  <c r="H113" i="3"/>
  <c r="O113" i="3" s="1"/>
  <c r="L113" i="3" l="1"/>
  <c r="J113" i="3"/>
  <c r="O120" i="3"/>
  <c r="P133" i="3"/>
  <c r="D113" i="3"/>
</calcChain>
</file>

<file path=xl/sharedStrings.xml><?xml version="1.0" encoding="utf-8"?>
<sst xmlns="http://schemas.openxmlformats.org/spreadsheetml/2006/main" count="3016" uniqueCount="969">
  <si>
    <t>Interest Rates</t>
  </si>
  <si>
    <t>Equities</t>
  </si>
  <si>
    <t>FX</t>
  </si>
  <si>
    <t>Commodities</t>
  </si>
  <si>
    <t>Energy (including ClearPort)</t>
  </si>
  <si>
    <t>Metals (including ClearPort)</t>
  </si>
  <si>
    <t>NYMEX Pit</t>
  </si>
  <si>
    <t>NYMEX Electronic</t>
  </si>
  <si>
    <t>COMEX Pit</t>
  </si>
  <si>
    <t>COMEX Electronic</t>
  </si>
  <si>
    <t>ClearPort</t>
  </si>
  <si>
    <t>Other</t>
  </si>
  <si>
    <t>Grey highlighting indicates changed volume  and RPC under new reporting method that eliminates post-trade activity</t>
  </si>
  <si>
    <t>Total</t>
  </si>
  <si>
    <t>Total, Legacy CME Group</t>
  </si>
  <si>
    <t>Total, Legacy NYMEX</t>
  </si>
  <si>
    <t>Total, Combined</t>
  </si>
  <si>
    <t>Revised RPC by Asset Class, Legacy Format (rolling 3-month for the period ending)</t>
  </si>
  <si>
    <t>CME Open Outcry</t>
  </si>
  <si>
    <t>Privately Negotiated</t>
  </si>
  <si>
    <t>NMX Floor</t>
  </si>
  <si>
    <t>NMX Electronic</t>
  </si>
  <si>
    <t>CMX Floor</t>
  </si>
  <si>
    <t>CMX Electronic</t>
  </si>
  <si>
    <t>CME Electronic</t>
  </si>
  <si>
    <t>CME Privately Negotiated</t>
  </si>
  <si>
    <t>Total, Legacy NMX</t>
  </si>
  <si>
    <t>Total, Legacy CME</t>
  </si>
  <si>
    <t>Open Outcry</t>
  </si>
  <si>
    <t>Revised Volume by Venue, Legacy Format</t>
  </si>
  <si>
    <r>
      <rPr>
        <b/>
        <sz val="11"/>
        <color indexed="8"/>
        <rFont val="Calibri"/>
        <family val="2"/>
      </rPr>
      <t>Revised Volume</t>
    </r>
    <r>
      <rPr>
        <sz val="11"/>
        <color theme="1"/>
        <rFont val="Calibri"/>
        <family val="2"/>
        <scheme val="minor"/>
      </rPr>
      <t xml:space="preserve"> by Asset Class, Legacy Format (ADV)</t>
    </r>
  </si>
  <si>
    <t>Exchange Traded</t>
  </si>
  <si>
    <t>Total Venue</t>
  </si>
  <si>
    <t>Globex</t>
  </si>
  <si>
    <t>Pit</t>
  </si>
  <si>
    <t>Exchange-traded Total</t>
  </si>
  <si>
    <t>Revised RPC by Venue, Legacy Format</t>
  </si>
  <si>
    <t>Legacy Volume by Venue, New Format</t>
  </si>
  <si>
    <t>Legacy RPC by Asset Class, New Format (rolling 3-month for the period ending)</t>
  </si>
  <si>
    <t xml:space="preserve">Legacy Volume by Asset Class, New Format </t>
  </si>
  <si>
    <t>Revised Volume &amp; RPC, Old Format</t>
  </si>
  <si>
    <t>Legacy Volume &amp; RPC, New Format</t>
  </si>
  <si>
    <t xml:space="preserve">Legacy Volume (rolling 3 month) by Asset Class, New Format </t>
  </si>
  <si>
    <t>Revised ADV by Asset Class, Legacy Format (rolling 3-month for the period ending)</t>
  </si>
  <si>
    <t xml:space="preserve">     Open Outcry</t>
  </si>
  <si>
    <t xml:space="preserve">     CME Globex</t>
  </si>
  <si>
    <t xml:space="preserve">     Privately Negotiated</t>
  </si>
  <si>
    <t xml:space="preserve">     CME ClearPort (OTC)</t>
  </si>
  <si>
    <t>Total Interest Rates</t>
  </si>
  <si>
    <t>Total Equities</t>
  </si>
  <si>
    <t>Energy</t>
  </si>
  <si>
    <t>Total FX</t>
  </si>
  <si>
    <t>Metals</t>
  </si>
  <si>
    <t>Total Exchange</t>
  </si>
  <si>
    <t>NYMEX Legacy Volume</t>
  </si>
  <si>
    <t xml:space="preserve">  Variance</t>
  </si>
  <si>
    <t>NYMEX Legacy RPC</t>
  </si>
  <si>
    <t>= Average 2009</t>
  </si>
  <si>
    <t>NYMEX</t>
  </si>
  <si>
    <t>COMEX</t>
  </si>
  <si>
    <t>Clearport</t>
  </si>
  <si>
    <t>Legacy Volume</t>
  </si>
  <si>
    <t>New Format</t>
  </si>
  <si>
    <t>Difference</t>
  </si>
  <si>
    <t xml:space="preserve">  NYMEX</t>
  </si>
  <si>
    <t xml:space="preserve">  COMEX</t>
  </si>
  <si>
    <t>New  Volume - Raia</t>
  </si>
  <si>
    <t xml:space="preserve">Revenue </t>
  </si>
  <si>
    <t>Revenue Raia format</t>
  </si>
  <si>
    <t>Total Year</t>
  </si>
  <si>
    <r>
      <t xml:space="preserve">Metals </t>
    </r>
    <r>
      <rPr>
        <i/>
        <sz val="9"/>
        <color indexed="8"/>
        <rFont val="Calibri"/>
        <family val="2"/>
      </rPr>
      <t>(including ClearPort)</t>
    </r>
  </si>
  <si>
    <r>
      <t xml:space="preserve">Energy </t>
    </r>
    <r>
      <rPr>
        <i/>
        <sz val="9"/>
        <color indexed="8"/>
        <rFont val="Calibri"/>
        <family val="2"/>
      </rPr>
      <t>(including ClearPort)</t>
    </r>
  </si>
  <si>
    <t>Trading Days</t>
  </si>
  <si>
    <t>Sep 2009 ADV</t>
  </si>
  <si>
    <t>Sep 2009 Total Volume</t>
  </si>
  <si>
    <t>Sep30</t>
  </si>
  <si>
    <t>Sep29</t>
  </si>
  <si>
    <t>Sep28</t>
  </si>
  <si>
    <t>Sep25</t>
  </si>
  <si>
    <t>Sep24</t>
  </si>
  <si>
    <t>Sep23</t>
  </si>
  <si>
    <t>Sep22</t>
  </si>
  <si>
    <t>Sep21</t>
  </si>
  <si>
    <t>Sep18</t>
  </si>
  <si>
    <t>Sep17</t>
  </si>
  <si>
    <t>Sep16</t>
  </si>
  <si>
    <t>Sep15</t>
  </si>
  <si>
    <t>Sep14</t>
  </si>
  <si>
    <t>Sep11</t>
  </si>
  <si>
    <t>Sep10</t>
  </si>
  <si>
    <t>Sep09</t>
  </si>
  <si>
    <t>Sep08</t>
  </si>
  <si>
    <t>Sep04</t>
  </si>
  <si>
    <t>Sep03</t>
  </si>
  <si>
    <t>Sep02</t>
  </si>
  <si>
    <t>Sep01</t>
  </si>
  <si>
    <t>Aug 2009 ADV</t>
  </si>
  <si>
    <t>Aug 2009 Total Volume</t>
  </si>
  <si>
    <t>Aug31</t>
  </si>
  <si>
    <t>Aug28</t>
  </si>
  <si>
    <t>Aug27</t>
  </si>
  <si>
    <t>Aug26</t>
  </si>
  <si>
    <t>Aug25</t>
  </si>
  <si>
    <t>Aug24</t>
  </si>
  <si>
    <t>Aug21</t>
  </si>
  <si>
    <t>Aug20</t>
  </si>
  <si>
    <t>Aug19</t>
  </si>
  <si>
    <t>Aug18</t>
  </si>
  <si>
    <t>Aug17</t>
  </si>
  <si>
    <t>Aug14</t>
  </si>
  <si>
    <t>Aug13</t>
  </si>
  <si>
    <t>Aug12</t>
  </si>
  <si>
    <t>Aug11</t>
  </si>
  <si>
    <t>Aug10</t>
  </si>
  <si>
    <t>Aug07</t>
  </si>
  <si>
    <t>Aug06</t>
  </si>
  <si>
    <t>Aug05</t>
  </si>
  <si>
    <t>Aug04</t>
  </si>
  <si>
    <t>Aug03</t>
  </si>
  <si>
    <t>Jul 2009 ADV</t>
  </si>
  <si>
    <t>Jul 2009 Total Volume</t>
  </si>
  <si>
    <t>Jul31</t>
  </si>
  <si>
    <t>Jul30</t>
  </si>
  <si>
    <t>Jul29</t>
  </si>
  <si>
    <t>Jul28</t>
  </si>
  <si>
    <t>Jul27</t>
  </si>
  <si>
    <t>Jul24</t>
  </si>
  <si>
    <t>Jul23</t>
  </si>
  <si>
    <t>Jul22</t>
  </si>
  <si>
    <t>Jul21</t>
  </si>
  <si>
    <t>Jul20</t>
  </si>
  <si>
    <t>Jul17</t>
  </si>
  <si>
    <t>Jul16</t>
  </si>
  <si>
    <t>Jul15</t>
  </si>
  <si>
    <t>Jul14</t>
  </si>
  <si>
    <t>Jul13</t>
  </si>
  <si>
    <t>Jul10</t>
  </si>
  <si>
    <t>Jul09</t>
  </si>
  <si>
    <t>Jul08</t>
  </si>
  <si>
    <t>Jul07</t>
  </si>
  <si>
    <t>Jul06</t>
  </si>
  <si>
    <t>Jul02</t>
  </si>
  <si>
    <t>Jul01</t>
  </si>
  <si>
    <t>Jun 2009 ADV</t>
  </si>
  <si>
    <t>Jun 2009 Total Volume</t>
  </si>
  <si>
    <t>Jun30</t>
  </si>
  <si>
    <t>Jun29</t>
  </si>
  <si>
    <t>Jun26</t>
  </si>
  <si>
    <t>Jun25</t>
  </si>
  <si>
    <t>Jun24</t>
  </si>
  <si>
    <t>Jun23</t>
  </si>
  <si>
    <t>Jun22</t>
  </si>
  <si>
    <t>Jun19</t>
  </si>
  <si>
    <t>Jun18</t>
  </si>
  <si>
    <t>Jun17</t>
  </si>
  <si>
    <t>Jun16</t>
  </si>
  <si>
    <t>Jun15</t>
  </si>
  <si>
    <t>Jun12</t>
  </si>
  <si>
    <t>Jun11</t>
  </si>
  <si>
    <t>Jun10</t>
  </si>
  <si>
    <t>Jun09</t>
  </si>
  <si>
    <t>Jun08</t>
  </si>
  <si>
    <t>Jun05</t>
  </si>
  <si>
    <t>Jun04</t>
  </si>
  <si>
    <t>Jun03</t>
  </si>
  <si>
    <t>Jun02</t>
  </si>
  <si>
    <t>Jun01</t>
  </si>
  <si>
    <t>May 2009 ADV</t>
  </si>
  <si>
    <t>May 2009 Total Volume</t>
  </si>
  <si>
    <t>May29</t>
  </si>
  <si>
    <t>May28</t>
  </si>
  <si>
    <t>May27</t>
  </si>
  <si>
    <t>May26</t>
  </si>
  <si>
    <t>May22</t>
  </si>
  <si>
    <t>May21</t>
  </si>
  <si>
    <t>May20</t>
  </si>
  <si>
    <t>May19</t>
  </si>
  <si>
    <t>May18</t>
  </si>
  <si>
    <t>May15</t>
  </si>
  <si>
    <t>May14</t>
  </si>
  <si>
    <t>May13</t>
  </si>
  <si>
    <t>May12</t>
  </si>
  <si>
    <t>May11</t>
  </si>
  <si>
    <t>May08</t>
  </si>
  <si>
    <t>May07</t>
  </si>
  <si>
    <t>May06</t>
  </si>
  <si>
    <t>May05</t>
  </si>
  <si>
    <t>May04</t>
  </si>
  <si>
    <t>May01</t>
  </si>
  <si>
    <t>Date</t>
  </si>
  <si>
    <t>Apr 2009 ADV</t>
  </si>
  <si>
    <t>Apr 2009 Total Volume</t>
  </si>
  <si>
    <t>Apr30</t>
  </si>
  <si>
    <t>Apr29</t>
  </si>
  <si>
    <t>Apr28</t>
  </si>
  <si>
    <t>Apr27</t>
  </si>
  <si>
    <t>Apr24</t>
  </si>
  <si>
    <t>Apr23</t>
  </si>
  <si>
    <t>Apr22</t>
  </si>
  <si>
    <t>Apr21</t>
  </si>
  <si>
    <t>Apr20</t>
  </si>
  <si>
    <t>Apr17</t>
  </si>
  <si>
    <t>Apr16</t>
  </si>
  <si>
    <t>Apr15</t>
  </si>
  <si>
    <t>Apr14</t>
  </si>
  <si>
    <t>Apr13</t>
  </si>
  <si>
    <t>Apr09</t>
  </si>
  <si>
    <t>Apr08</t>
  </si>
  <si>
    <t>Apr07</t>
  </si>
  <si>
    <t>Apr06</t>
  </si>
  <si>
    <t>Apr03</t>
  </si>
  <si>
    <t>Apr02</t>
  </si>
  <si>
    <t>Apr01</t>
  </si>
  <si>
    <t>Mar 2009 ADV</t>
  </si>
  <si>
    <t>Mar 2009 Total Volume</t>
  </si>
  <si>
    <t>Mar31</t>
  </si>
  <si>
    <t>Mar30</t>
  </si>
  <si>
    <t>Mar27</t>
  </si>
  <si>
    <t>Mar26</t>
  </si>
  <si>
    <t>Mar25</t>
  </si>
  <si>
    <t>Mar24</t>
  </si>
  <si>
    <t>Mar23</t>
  </si>
  <si>
    <t>Mar20</t>
  </si>
  <si>
    <t>Mar19</t>
  </si>
  <si>
    <t>Mar18</t>
  </si>
  <si>
    <t>Mar17</t>
  </si>
  <si>
    <t>Mar16</t>
  </si>
  <si>
    <t>Mar13</t>
  </si>
  <si>
    <t>Mar12</t>
  </si>
  <si>
    <t>Mar11</t>
  </si>
  <si>
    <t>Mar10</t>
  </si>
  <si>
    <t>Mar09</t>
  </si>
  <si>
    <t>Mar06</t>
  </si>
  <si>
    <t>Mar05</t>
  </si>
  <si>
    <t>Mar04</t>
  </si>
  <si>
    <t>Mar03</t>
  </si>
  <si>
    <t>Mar02</t>
  </si>
  <si>
    <t>Feb 2009 ADV</t>
  </si>
  <si>
    <t>Feb 2009 Total Volume</t>
  </si>
  <si>
    <t>Feb27</t>
  </si>
  <si>
    <t>Feb26</t>
  </si>
  <si>
    <t>Feb25</t>
  </si>
  <si>
    <t>Feb24</t>
  </si>
  <si>
    <t>Feb23</t>
  </si>
  <si>
    <t>Feb20</t>
  </si>
  <si>
    <t>Feb19</t>
  </si>
  <si>
    <t>Feb18</t>
  </si>
  <si>
    <t>Feb17</t>
  </si>
  <si>
    <t>Feb13</t>
  </si>
  <si>
    <t>Feb12</t>
  </si>
  <si>
    <t>Feb11</t>
  </si>
  <si>
    <t>Feb10</t>
  </si>
  <si>
    <t>Feb09</t>
  </si>
  <si>
    <t>Feb06</t>
  </si>
  <si>
    <t>Feb05</t>
  </si>
  <si>
    <t>Feb04</t>
  </si>
  <si>
    <t>Feb03</t>
  </si>
  <si>
    <t>Feb02</t>
  </si>
  <si>
    <t>Jan 2009 ADV</t>
  </si>
  <si>
    <t>Jan 2009 Total Volume</t>
  </si>
  <si>
    <t>Jan30</t>
  </si>
  <si>
    <t>Jan29</t>
  </si>
  <si>
    <t>Jan28</t>
  </si>
  <si>
    <t>Jan27</t>
  </si>
  <si>
    <t>Jan26</t>
  </si>
  <si>
    <t>Jan23</t>
  </si>
  <si>
    <t>Jan22</t>
  </si>
  <si>
    <t>Jan21</t>
  </si>
  <si>
    <t>Jan20</t>
  </si>
  <si>
    <t>Jan16</t>
  </si>
  <si>
    <t>Jan15</t>
  </si>
  <si>
    <t>Jan14</t>
  </si>
  <si>
    <t>Jan13</t>
  </si>
  <si>
    <t>Jan12</t>
  </si>
  <si>
    <t>Jan09</t>
  </si>
  <si>
    <t>Jan08</t>
  </si>
  <si>
    <t>Jan07</t>
  </si>
  <si>
    <t>Jan06</t>
  </si>
  <si>
    <t>Jan05</t>
  </si>
  <si>
    <t>Jan02</t>
  </si>
  <si>
    <t>Dec 2008 ADV</t>
  </si>
  <si>
    <t>Dec 2008 Total Volume</t>
  </si>
  <si>
    <t>Dec31</t>
  </si>
  <si>
    <t>Dec30</t>
  </si>
  <si>
    <t>Dec29</t>
  </si>
  <si>
    <t>Dec26</t>
  </si>
  <si>
    <t>Dec24</t>
  </si>
  <si>
    <t>Dec23</t>
  </si>
  <si>
    <t>Dec22</t>
  </si>
  <si>
    <t>Dec19</t>
  </si>
  <si>
    <t>Dec18</t>
  </si>
  <si>
    <t>Dec17</t>
  </si>
  <si>
    <t>Dec16</t>
  </si>
  <si>
    <t>Dec15</t>
  </si>
  <si>
    <t>Dec12</t>
  </si>
  <si>
    <t>Dec11</t>
  </si>
  <si>
    <t>Dec10</t>
  </si>
  <si>
    <t>Dec09</t>
  </si>
  <si>
    <t>Dec08</t>
  </si>
  <si>
    <t>Dec05</t>
  </si>
  <si>
    <t>Dec04</t>
  </si>
  <si>
    <t>Dec03</t>
  </si>
  <si>
    <t>Dec02</t>
  </si>
  <si>
    <t>Dec01</t>
  </si>
  <si>
    <t>Nov 2008 ADV</t>
  </si>
  <si>
    <t>Nov 2008 Total Volume</t>
  </si>
  <si>
    <t>Nov28</t>
  </si>
  <si>
    <t>Nov26</t>
  </si>
  <si>
    <t>Nov25</t>
  </si>
  <si>
    <t>Nov24</t>
  </si>
  <si>
    <t>Nov21</t>
  </si>
  <si>
    <t>Nov20</t>
  </si>
  <si>
    <t>Nov19</t>
  </si>
  <si>
    <t>Nov18</t>
  </si>
  <si>
    <t>Nov17</t>
  </si>
  <si>
    <t>Nov14</t>
  </si>
  <si>
    <t>Nov13</t>
  </si>
  <si>
    <t>Nov12</t>
  </si>
  <si>
    <t>Nov11</t>
  </si>
  <si>
    <t>Nov10</t>
  </si>
  <si>
    <t>Nov07</t>
  </si>
  <si>
    <t>Nov06</t>
  </si>
  <si>
    <t>Nov05</t>
  </si>
  <si>
    <t>Nov04</t>
  </si>
  <si>
    <t>Nov03</t>
  </si>
  <si>
    <t>Oct 2008 ADV</t>
  </si>
  <si>
    <t>Oct 2008 Total Volume</t>
  </si>
  <si>
    <t>Oct31</t>
  </si>
  <si>
    <t>Oct30</t>
  </si>
  <si>
    <t>Oct29</t>
  </si>
  <si>
    <t>Oct28</t>
  </si>
  <si>
    <t>Oct27</t>
  </si>
  <si>
    <t>Oct24</t>
  </si>
  <si>
    <t>Oct23</t>
  </si>
  <si>
    <t>Oct22</t>
  </si>
  <si>
    <t>Oct21</t>
  </si>
  <si>
    <t>Oct20</t>
  </si>
  <si>
    <t>Oct17</t>
  </si>
  <si>
    <t>Oct16</t>
  </si>
  <si>
    <t>Oct15</t>
  </si>
  <si>
    <t>Oct14</t>
  </si>
  <si>
    <t>Oct13</t>
  </si>
  <si>
    <t>Oct10</t>
  </si>
  <si>
    <t>Oct09</t>
  </si>
  <si>
    <t>Oct08</t>
  </si>
  <si>
    <t>Oct07</t>
  </si>
  <si>
    <t>Oct06</t>
  </si>
  <si>
    <t>Oct03</t>
  </si>
  <si>
    <t>Oct02</t>
  </si>
  <si>
    <t>Oct01</t>
  </si>
  <si>
    <t>Sep 2008 ADV</t>
  </si>
  <si>
    <t>Sep 2008 Total Volume</t>
  </si>
  <si>
    <t>Sep26</t>
  </si>
  <si>
    <t>Sep19</t>
  </si>
  <si>
    <t>Sep12</t>
  </si>
  <si>
    <t>Sep05</t>
  </si>
  <si>
    <t>Aug 2008 ADV</t>
  </si>
  <si>
    <t>Aug 2008 Total Volume</t>
  </si>
  <si>
    <t>Aug29</t>
  </si>
  <si>
    <t>Aug22</t>
  </si>
  <si>
    <t>Aug15</t>
  </si>
  <si>
    <t>Aug08</t>
  </si>
  <si>
    <t>Aug01</t>
  </si>
  <si>
    <t>Jul 2008 ADV</t>
  </si>
  <si>
    <t>Jul 2008 Total Volume</t>
  </si>
  <si>
    <t>Jul25</t>
  </si>
  <si>
    <t>Jul18</t>
  </si>
  <si>
    <t>Jul11</t>
  </si>
  <si>
    <t>Jul03</t>
  </si>
  <si>
    <t>Jun 2008 ADV</t>
  </si>
  <si>
    <t>Jun 2008 Total Volume</t>
  </si>
  <si>
    <t>Jun27</t>
  </si>
  <si>
    <t>Jun20</t>
  </si>
  <si>
    <t>Jun13</t>
  </si>
  <si>
    <t>Jun06</t>
  </si>
  <si>
    <t>May 2008 ADV</t>
  </si>
  <si>
    <t>May 2008 Total Volume</t>
  </si>
  <si>
    <t>May30</t>
  </si>
  <si>
    <t>May23</t>
  </si>
  <si>
    <t>May16</t>
  </si>
  <si>
    <t>May09</t>
  </si>
  <si>
    <t>May02</t>
  </si>
  <si>
    <t>Apr 2008 ADV</t>
  </si>
  <si>
    <t>Apr 2008 Total Volume</t>
  </si>
  <si>
    <t>Apr25</t>
  </si>
  <si>
    <t>Apr18</t>
  </si>
  <si>
    <t>Apr11</t>
  </si>
  <si>
    <t>Apr10</t>
  </si>
  <si>
    <t>Apr04</t>
  </si>
  <si>
    <t>Mar 2008 ADV</t>
  </si>
  <si>
    <t>Mar 2008 Total Volume</t>
  </si>
  <si>
    <t>Mar28</t>
  </si>
  <si>
    <t>Mar14</t>
  </si>
  <si>
    <t>Mar07</t>
  </si>
  <si>
    <t>Feb 2008 ADV</t>
  </si>
  <si>
    <t>Feb 2008 Total Volume</t>
  </si>
  <si>
    <t>Feb29</t>
  </si>
  <si>
    <t>Feb28</t>
  </si>
  <si>
    <t>Feb22</t>
  </si>
  <si>
    <t>Feb21</t>
  </si>
  <si>
    <t>Feb15</t>
  </si>
  <si>
    <t>Feb14</t>
  </si>
  <si>
    <t>Feb08</t>
  </si>
  <si>
    <t>Feb07</t>
  </si>
  <si>
    <t>Feb01</t>
  </si>
  <si>
    <t>Jan 2008 ADV</t>
  </si>
  <si>
    <t>Jan 2008  Total Volume</t>
  </si>
  <si>
    <t>Jan31</t>
  </si>
  <si>
    <t>Jan25</t>
  </si>
  <si>
    <t>Jan24</t>
  </si>
  <si>
    <t>Jan18</t>
  </si>
  <si>
    <t>Jan17</t>
  </si>
  <si>
    <t>Jan11</t>
  </si>
  <si>
    <t>Jan10</t>
  </si>
  <si>
    <t>Jan04</t>
  </si>
  <si>
    <t>Jan03</t>
  </si>
  <si>
    <t>Oct05</t>
  </si>
  <si>
    <t>Oct12</t>
  </si>
  <si>
    <t>Oct19</t>
  </si>
  <si>
    <t>Oct26</t>
  </si>
  <si>
    <t>Oct 2009 Total Volume</t>
  </si>
  <si>
    <t>Oct 2009 ADV</t>
  </si>
  <si>
    <t>Nov02</t>
  </si>
  <si>
    <t>Nov9</t>
  </si>
  <si>
    <t>Nov16</t>
  </si>
  <si>
    <t>Nov23</t>
  </si>
  <si>
    <t>Nov27</t>
  </si>
  <si>
    <t>Nov30</t>
  </si>
  <si>
    <t>Nov 2009 Total Volume</t>
  </si>
  <si>
    <t>Nov 2009 ADV</t>
  </si>
  <si>
    <t>Dec 2009 Total Volume</t>
  </si>
  <si>
    <t>Dec 2009 ADV</t>
  </si>
  <si>
    <t xml:space="preserve">Dec01 </t>
  </si>
  <si>
    <t xml:space="preserve">Dec02 </t>
  </si>
  <si>
    <t xml:space="preserve">Dec03 </t>
  </si>
  <si>
    <t xml:space="preserve">Dec04 </t>
  </si>
  <si>
    <t xml:space="preserve">Dec07 </t>
  </si>
  <si>
    <t xml:space="preserve">Dec08 </t>
  </si>
  <si>
    <t xml:space="preserve">Dec09 </t>
  </si>
  <si>
    <t xml:space="preserve">Dec10 </t>
  </si>
  <si>
    <t xml:space="preserve">Dec11 </t>
  </si>
  <si>
    <t xml:space="preserve">Dec14 </t>
  </si>
  <si>
    <t xml:space="preserve">Dec15 </t>
  </si>
  <si>
    <t xml:space="preserve">Dec16 </t>
  </si>
  <si>
    <t xml:space="preserve">Dec17 </t>
  </si>
  <si>
    <t xml:space="preserve">Dec18 </t>
  </si>
  <si>
    <t xml:space="preserve">Dec21 </t>
  </si>
  <si>
    <t xml:space="preserve">Dec22 </t>
  </si>
  <si>
    <t xml:space="preserve">Dec23 </t>
  </si>
  <si>
    <t xml:space="preserve">Dec24 </t>
  </si>
  <si>
    <t xml:space="preserve">Dec28 </t>
  </si>
  <si>
    <t xml:space="preserve">Dec29 </t>
  </si>
  <si>
    <t xml:space="preserve">Dec30 </t>
  </si>
  <si>
    <t xml:space="preserve">Dec31 </t>
  </si>
  <si>
    <t xml:space="preserve">Jan04 </t>
  </si>
  <si>
    <t xml:space="preserve">Jan05 </t>
  </si>
  <si>
    <t xml:space="preserve">Jan06 </t>
  </si>
  <si>
    <t xml:space="preserve">Jan07 </t>
  </si>
  <si>
    <t xml:space="preserve">Jan08 </t>
  </si>
  <si>
    <t xml:space="preserve">Jan11 </t>
  </si>
  <si>
    <t xml:space="preserve">Jan12 </t>
  </si>
  <si>
    <t xml:space="preserve">Jan13 </t>
  </si>
  <si>
    <t xml:space="preserve">Jan14 </t>
  </si>
  <si>
    <t xml:space="preserve">Jan15 </t>
  </si>
  <si>
    <t xml:space="preserve">Jan19 </t>
  </si>
  <si>
    <t xml:space="preserve">Jan20 </t>
  </si>
  <si>
    <t xml:space="preserve">Jan21 </t>
  </si>
  <si>
    <t xml:space="preserve">Jan22 </t>
  </si>
  <si>
    <t xml:space="preserve">Jan25 </t>
  </si>
  <si>
    <t xml:space="preserve">Jan26 </t>
  </si>
  <si>
    <t xml:space="preserve">Jan27 </t>
  </si>
  <si>
    <t xml:space="preserve">Jan28 </t>
  </si>
  <si>
    <t xml:space="preserve">Jan29 </t>
  </si>
  <si>
    <t>Jan 2010 ADV</t>
  </si>
  <si>
    <t>Jan 2010 Total Volume</t>
  </si>
  <si>
    <t xml:space="preserve">Feb01 </t>
  </si>
  <si>
    <t xml:space="preserve">Feb02 </t>
  </si>
  <si>
    <t xml:space="preserve">Feb03 </t>
  </si>
  <si>
    <t xml:space="preserve">Feb04 </t>
  </si>
  <si>
    <t xml:space="preserve">Feb05 </t>
  </si>
  <si>
    <t xml:space="preserve">Feb08 </t>
  </si>
  <si>
    <t xml:space="preserve">Feb09 </t>
  </si>
  <si>
    <t xml:space="preserve">Feb10 </t>
  </si>
  <si>
    <t xml:space="preserve">Feb11 </t>
  </si>
  <si>
    <t xml:space="preserve">Feb12 </t>
  </si>
  <si>
    <t xml:space="preserve">Feb16 </t>
  </si>
  <si>
    <t xml:space="preserve">Feb17 </t>
  </si>
  <si>
    <t xml:space="preserve">Feb18 </t>
  </si>
  <si>
    <t xml:space="preserve">Feb19 </t>
  </si>
  <si>
    <t xml:space="preserve">Feb22 </t>
  </si>
  <si>
    <t xml:space="preserve">Feb23 </t>
  </si>
  <si>
    <t xml:space="preserve">Feb24 </t>
  </si>
  <si>
    <t xml:space="preserve">Feb25 </t>
  </si>
  <si>
    <t xml:space="preserve">Feb26 </t>
  </si>
  <si>
    <t>Feb 2010 Total Volume</t>
  </si>
  <si>
    <t>Feb 2010 ADV</t>
  </si>
  <si>
    <t xml:space="preserve">Mar01 </t>
  </si>
  <si>
    <t xml:space="preserve">Mar02 </t>
  </si>
  <si>
    <t xml:space="preserve">Mar03 </t>
  </si>
  <si>
    <t xml:space="preserve">Mar04 </t>
  </si>
  <si>
    <t xml:space="preserve">Mar05 </t>
  </si>
  <si>
    <t xml:space="preserve">Mar08 </t>
  </si>
  <si>
    <t xml:space="preserve">Mar09 </t>
  </si>
  <si>
    <t xml:space="preserve">Mar10 </t>
  </si>
  <si>
    <t xml:space="preserve">Mar11 </t>
  </si>
  <si>
    <t xml:space="preserve">Mar12 </t>
  </si>
  <si>
    <t xml:space="preserve">Mar15 </t>
  </si>
  <si>
    <t xml:space="preserve">Mar16 </t>
  </si>
  <si>
    <t xml:space="preserve">Mar17 </t>
  </si>
  <si>
    <t xml:space="preserve">Mar18 </t>
  </si>
  <si>
    <t xml:space="preserve">Mar19 </t>
  </si>
  <si>
    <t xml:space="preserve">Mar22 </t>
  </si>
  <si>
    <t xml:space="preserve">Mar23 </t>
  </si>
  <si>
    <t xml:space="preserve">Mar24 </t>
  </si>
  <si>
    <t xml:space="preserve">Mar25 </t>
  </si>
  <si>
    <t xml:space="preserve">Mar26 </t>
  </si>
  <si>
    <t xml:space="preserve">Mar29 </t>
  </si>
  <si>
    <t xml:space="preserve">Mar30 </t>
  </si>
  <si>
    <t xml:space="preserve">Mar31 </t>
  </si>
  <si>
    <t>Mar 2010 Total Volume</t>
  </si>
  <si>
    <t>Mar 2010 ADV</t>
  </si>
  <si>
    <t>692,499*</t>
  </si>
  <si>
    <t>11,015,550*</t>
  </si>
  <si>
    <t xml:space="preserve">Apr01 </t>
  </si>
  <si>
    <t xml:space="preserve">Apr02 </t>
  </si>
  <si>
    <t xml:space="preserve">Apr05 </t>
  </si>
  <si>
    <t xml:space="preserve">Apr06 </t>
  </si>
  <si>
    <t xml:space="preserve">Apr07 </t>
  </si>
  <si>
    <t xml:space="preserve">Apr08 </t>
  </si>
  <si>
    <t xml:space="preserve">Apr09 </t>
  </si>
  <si>
    <t xml:space="preserve">Apr12 </t>
  </si>
  <si>
    <t xml:space="preserve">Apr13 </t>
  </si>
  <si>
    <t xml:space="preserve">Apr14 </t>
  </si>
  <si>
    <t xml:space="preserve">Apr15 </t>
  </si>
  <si>
    <t xml:space="preserve">Apr16 </t>
  </si>
  <si>
    <t xml:space="preserve">Apr19 </t>
  </si>
  <si>
    <t xml:space="preserve">Apr20 </t>
  </si>
  <si>
    <t xml:space="preserve">Apr21 </t>
  </si>
  <si>
    <t xml:space="preserve">Apr22 </t>
  </si>
  <si>
    <t xml:space="preserve">Apr23 </t>
  </si>
  <si>
    <t xml:space="preserve">Apr26 </t>
  </si>
  <si>
    <t xml:space="preserve">Apr27 </t>
  </si>
  <si>
    <t xml:space="preserve">Apr28 </t>
  </si>
  <si>
    <t xml:space="preserve">Apr29 </t>
  </si>
  <si>
    <t xml:space="preserve">Apr30 </t>
  </si>
  <si>
    <t>Apr 2010 Total Volume</t>
  </si>
  <si>
    <t>Apr 2010 ADV</t>
  </si>
  <si>
    <t>--</t>
  </si>
  <si>
    <t xml:space="preserve">May03 </t>
  </si>
  <si>
    <t xml:space="preserve">May04 </t>
  </si>
  <si>
    <t xml:space="preserve">May05 </t>
  </si>
  <si>
    <t xml:space="preserve">May06 </t>
  </si>
  <si>
    <t xml:space="preserve">May07 </t>
  </si>
  <si>
    <t xml:space="preserve">May10 </t>
  </si>
  <si>
    <t xml:space="preserve">May11 </t>
  </si>
  <si>
    <t xml:space="preserve">May12 </t>
  </si>
  <si>
    <t xml:space="preserve">May13 </t>
  </si>
  <si>
    <t xml:space="preserve">May14 </t>
  </si>
  <si>
    <t xml:space="preserve">May17 </t>
  </si>
  <si>
    <t xml:space="preserve">May18 </t>
  </si>
  <si>
    <t xml:space="preserve">May19 </t>
  </si>
  <si>
    <t xml:space="preserve">May20 </t>
  </si>
  <si>
    <t xml:space="preserve">May21 </t>
  </si>
  <si>
    <t xml:space="preserve">May24 </t>
  </si>
  <si>
    <t xml:space="preserve">May25 </t>
  </si>
  <si>
    <t xml:space="preserve">May26 </t>
  </si>
  <si>
    <t xml:space="preserve">May27 </t>
  </si>
  <si>
    <t xml:space="preserve">May28 </t>
  </si>
  <si>
    <t>May 2010 Total Volume</t>
  </si>
  <si>
    <t>May 2010 ADV</t>
  </si>
  <si>
    <t xml:space="preserve">Jun01 </t>
  </si>
  <si>
    <t xml:space="preserve">Jun02 </t>
  </si>
  <si>
    <t xml:space="preserve">Jun03 </t>
  </si>
  <si>
    <t xml:space="preserve">Jun04 </t>
  </si>
  <si>
    <t xml:space="preserve">Jun07 </t>
  </si>
  <si>
    <t xml:space="preserve">Jun08 </t>
  </si>
  <si>
    <t xml:space="preserve">Jun09 </t>
  </si>
  <si>
    <t xml:space="preserve">Jun10 </t>
  </si>
  <si>
    <t xml:space="preserve">Jun11 </t>
  </si>
  <si>
    <t xml:space="preserve">Jun14 </t>
  </si>
  <si>
    <t xml:space="preserve">Jun15 </t>
  </si>
  <si>
    <t xml:space="preserve">Jun16 </t>
  </si>
  <si>
    <t xml:space="preserve">Jun17 </t>
  </si>
  <si>
    <t xml:space="preserve">Jun18 </t>
  </si>
  <si>
    <t xml:space="preserve">Jun21 </t>
  </si>
  <si>
    <t xml:space="preserve">Jun22 </t>
  </si>
  <si>
    <t xml:space="preserve">Jun23 </t>
  </si>
  <si>
    <t xml:space="preserve">Jun24 </t>
  </si>
  <si>
    <t xml:space="preserve">Jun25 </t>
  </si>
  <si>
    <t xml:space="preserve">Jun28 </t>
  </si>
  <si>
    <t xml:space="preserve">Jun29 </t>
  </si>
  <si>
    <t xml:space="preserve">Jun30 </t>
  </si>
  <si>
    <t>June 2010 Total Volume</t>
  </si>
  <si>
    <t>June 2010 ADV</t>
  </si>
  <si>
    <t xml:space="preserve">Jul01 </t>
  </si>
  <si>
    <t xml:space="preserve">Jul02 </t>
  </si>
  <si>
    <t xml:space="preserve">Jul06 </t>
  </si>
  <si>
    <t xml:space="preserve">Jul07 </t>
  </si>
  <si>
    <t xml:space="preserve">Jul08 </t>
  </si>
  <si>
    <t xml:space="preserve">Jul09 </t>
  </si>
  <si>
    <t xml:space="preserve">Jul12 </t>
  </si>
  <si>
    <t xml:space="preserve">Jul13 </t>
  </si>
  <si>
    <t xml:space="preserve">Jul14 </t>
  </si>
  <si>
    <t xml:space="preserve">Jul15 </t>
  </si>
  <si>
    <t xml:space="preserve">Jul16 </t>
  </si>
  <si>
    <t xml:space="preserve">Jul19 </t>
  </si>
  <si>
    <t xml:space="preserve">Jul20 </t>
  </si>
  <si>
    <t xml:space="preserve">Jul21 </t>
  </si>
  <si>
    <t xml:space="preserve">Jul22 </t>
  </si>
  <si>
    <t xml:space="preserve">Jul23 </t>
  </si>
  <si>
    <t xml:space="preserve">Jul26 </t>
  </si>
  <si>
    <t xml:space="preserve">Jul27 </t>
  </si>
  <si>
    <t xml:space="preserve">Jul28 </t>
  </si>
  <si>
    <t xml:space="preserve">Jul29 </t>
  </si>
  <si>
    <t xml:space="preserve">Jul30 </t>
  </si>
  <si>
    <t>July 2010 Total Volume</t>
  </si>
  <si>
    <t>July 2010 ADV</t>
  </si>
  <si>
    <t xml:space="preserve">Aug02 </t>
  </si>
  <si>
    <t xml:space="preserve">Aug03 </t>
  </si>
  <si>
    <t xml:space="preserve">Aug04 </t>
  </si>
  <si>
    <t xml:space="preserve">Aug05 </t>
  </si>
  <si>
    <t xml:space="preserve">Aug06 </t>
  </si>
  <si>
    <t xml:space="preserve">Aug09 </t>
  </si>
  <si>
    <t xml:space="preserve">Aug10 </t>
  </si>
  <si>
    <t xml:space="preserve">Aug11 </t>
  </si>
  <si>
    <t xml:space="preserve">Aug12 </t>
  </si>
  <si>
    <t xml:space="preserve">Aug13 </t>
  </si>
  <si>
    <t xml:space="preserve">Aug16 </t>
  </si>
  <si>
    <t xml:space="preserve">Aug17 </t>
  </si>
  <si>
    <t xml:space="preserve">Aug18 </t>
  </si>
  <si>
    <t xml:space="preserve">Aug19 </t>
  </si>
  <si>
    <t xml:space="preserve">Aug20 </t>
  </si>
  <si>
    <t xml:space="preserve">Aug23 </t>
  </si>
  <si>
    <t xml:space="preserve">Aug24 </t>
  </si>
  <si>
    <t xml:space="preserve">Aug25 </t>
  </si>
  <si>
    <t xml:space="preserve">Aug26 </t>
  </si>
  <si>
    <t xml:space="preserve">Aug27 </t>
  </si>
  <si>
    <t xml:space="preserve">Aug30 </t>
  </si>
  <si>
    <t xml:space="preserve">Aug31 </t>
  </si>
  <si>
    <t>Aug 2010 Total Volume</t>
  </si>
  <si>
    <t>Aug 2010 ADV</t>
  </si>
  <si>
    <t xml:space="preserve">Sep01 </t>
  </si>
  <si>
    <t xml:space="preserve">Sep02 </t>
  </si>
  <si>
    <t xml:space="preserve">Sep03 </t>
  </si>
  <si>
    <t xml:space="preserve">Sep07 </t>
  </si>
  <si>
    <t xml:space="preserve">Sep08 </t>
  </si>
  <si>
    <t xml:space="preserve">Sep09 </t>
  </si>
  <si>
    <t xml:space="preserve">Sep10 </t>
  </si>
  <si>
    <t xml:space="preserve">Sep13 </t>
  </si>
  <si>
    <t xml:space="preserve">Sep14 </t>
  </si>
  <si>
    <t xml:space="preserve">Sep15 </t>
  </si>
  <si>
    <t xml:space="preserve">Sep16 </t>
  </si>
  <si>
    <t xml:space="preserve">Sep17 </t>
  </si>
  <si>
    <t xml:space="preserve">Sep20 </t>
  </si>
  <si>
    <t xml:space="preserve">Sep21 </t>
  </si>
  <si>
    <t xml:space="preserve">Sep22 </t>
  </si>
  <si>
    <t xml:space="preserve">Sep23 </t>
  </si>
  <si>
    <t xml:space="preserve">Sep24 </t>
  </si>
  <si>
    <t xml:space="preserve">Sep27 </t>
  </si>
  <si>
    <t xml:space="preserve">Sep28 </t>
  </si>
  <si>
    <t xml:space="preserve">Sep29 </t>
  </si>
  <si>
    <t xml:space="preserve">Sep30 </t>
  </si>
  <si>
    <t>Sep 2010 Total Volume</t>
  </si>
  <si>
    <t>Sep 2010 ADV</t>
  </si>
  <si>
    <t>Average Daily Volume (ADV) and Rate Per Contract (RPC)</t>
  </si>
  <si>
    <t>Average Daily Volume by Asset Class (000s)</t>
  </si>
  <si>
    <t>Rolling 3 Month Average Daily Volume by Asset Class (000s)</t>
  </si>
  <si>
    <t>Rolling 3 Month Rate Per Contract by Asset Class (for the periond ending)</t>
  </si>
  <si>
    <t>Average Daily Volume by Venue (000s)</t>
  </si>
  <si>
    <t>Rolling 3 Month Rate Per Contract by Venue (for the period ending)</t>
  </si>
  <si>
    <t>Total Commodities</t>
  </si>
  <si>
    <t>Average Daily Volume by Asset Class by Venue (000s)</t>
  </si>
  <si>
    <t>Month-End Open Interest by Asset Class</t>
  </si>
  <si>
    <t>CME Group Daily Volume by Asset Class</t>
  </si>
  <si>
    <t xml:space="preserve">Note:  All figures between January 2008 and July 2009 have been restated from original reports following the harmonization of reporting policies following the acquisition of NYMEX.  Historically, legacy NYMEX/COMEX data included post-trade activity including items such as cash settlements, deliveries and exercises. </t>
  </si>
  <si>
    <t>Oct04</t>
  </si>
  <si>
    <t>Oct11</t>
  </si>
  <si>
    <t>Oct18</t>
  </si>
  <si>
    <t>Oct25</t>
  </si>
  <si>
    <t>Oct 2010 Total Volume</t>
  </si>
  <si>
    <t>Oct 2010 ADV</t>
  </si>
  <si>
    <t xml:space="preserve">Nov01 </t>
  </si>
  <si>
    <t xml:space="preserve">Nov02 </t>
  </si>
  <si>
    <t xml:space="preserve">Nov03 </t>
  </si>
  <si>
    <t xml:space="preserve">Nov04 </t>
  </si>
  <si>
    <t xml:space="preserve">Nov05 </t>
  </si>
  <si>
    <t xml:space="preserve">Nov08 </t>
  </si>
  <si>
    <t xml:space="preserve">Nov09 </t>
  </si>
  <si>
    <t xml:space="preserve">Nov10 </t>
  </si>
  <si>
    <t xml:space="preserve">Nov11 </t>
  </si>
  <si>
    <t xml:space="preserve">Nov12 </t>
  </si>
  <si>
    <t xml:space="preserve">Nov15 </t>
  </si>
  <si>
    <t xml:space="preserve">Nov16 </t>
  </si>
  <si>
    <t xml:space="preserve">Nov17 </t>
  </si>
  <si>
    <t xml:space="preserve">Nov18 </t>
  </si>
  <si>
    <t xml:space="preserve">Nov19 </t>
  </si>
  <si>
    <t xml:space="preserve">Nov22 </t>
  </si>
  <si>
    <t xml:space="preserve">Nov23 </t>
  </si>
  <si>
    <t xml:space="preserve">Nov24 </t>
  </si>
  <si>
    <t xml:space="preserve">Nov26 </t>
  </si>
  <si>
    <t xml:space="preserve">Nov29 </t>
  </si>
  <si>
    <t xml:space="preserve">Nov30 </t>
  </si>
  <si>
    <t>Nov 2010 Total Volume</t>
  </si>
  <si>
    <t>Nov 2010 ADV</t>
  </si>
  <si>
    <t xml:space="preserve">Dec06 </t>
  </si>
  <si>
    <t xml:space="preserve">Dec13 </t>
  </si>
  <si>
    <t xml:space="preserve">Dec20 </t>
  </si>
  <si>
    <t xml:space="preserve">Dec27 </t>
  </si>
  <si>
    <t>Dec 2010 Total Volume</t>
  </si>
  <si>
    <t>Dec 2010 ADV</t>
  </si>
  <si>
    <t>Jan19</t>
  </si>
  <si>
    <t>Jan 2011 Total Volume</t>
  </si>
  <si>
    <t>Jan 2011 ADV</t>
  </si>
  <si>
    <t>2010</t>
  </si>
  <si>
    <t xml:space="preserve">Feb07 </t>
  </si>
  <si>
    <t xml:space="preserve">Feb14 </t>
  </si>
  <si>
    <t xml:space="preserve">Feb15 </t>
  </si>
  <si>
    <t xml:space="preserve">Feb28 </t>
  </si>
  <si>
    <t>Feb 2011 Total Volume</t>
  </si>
  <si>
    <t>Feb 2011 ADV</t>
  </si>
  <si>
    <t xml:space="preserve">Mar07 </t>
  </si>
  <si>
    <t xml:space="preserve">Mar14 </t>
  </si>
  <si>
    <t xml:space="preserve">Mar21 </t>
  </si>
  <si>
    <t xml:space="preserve">Mar28 </t>
  </si>
  <si>
    <t>Mar 2011 Total Volume</t>
  </si>
  <si>
    <t>Mar 2011 ADV</t>
  </si>
  <si>
    <t xml:space="preserve">Apr04 </t>
  </si>
  <si>
    <t xml:space="preserve">Apr11 </t>
  </si>
  <si>
    <t xml:space="preserve">Apr18 </t>
  </si>
  <si>
    <t xml:space="preserve">Apr25 </t>
  </si>
  <si>
    <t>Apr 2011 Total Volume</t>
  </si>
  <si>
    <t>Apr 2011 ADV</t>
  </si>
  <si>
    <t xml:space="preserve">May02 </t>
  </si>
  <si>
    <t xml:space="preserve">May09 </t>
  </si>
  <si>
    <t xml:space="preserve">May16 </t>
  </si>
  <si>
    <t xml:space="preserve">May23 </t>
  </si>
  <si>
    <t xml:space="preserve">May31 </t>
  </si>
  <si>
    <t>May 2011 Total Volume</t>
  </si>
  <si>
    <t>May 2011 ADV</t>
  </si>
  <si>
    <t xml:space="preserve">Jun06 </t>
  </si>
  <si>
    <t xml:space="preserve">Jun13 </t>
  </si>
  <si>
    <t xml:space="preserve">Jun20 </t>
  </si>
  <si>
    <t xml:space="preserve">Jun27 </t>
  </si>
  <si>
    <t>June 2011 Total Volume</t>
  </si>
  <si>
    <t>June 2011 ADV</t>
  </si>
  <si>
    <t xml:space="preserve">Jul05 </t>
  </si>
  <si>
    <t xml:space="preserve">Jul11 </t>
  </si>
  <si>
    <t xml:space="preserve">Jul18 </t>
  </si>
  <si>
    <t xml:space="preserve">Jul25 </t>
  </si>
  <si>
    <t>July 2011 Total Volume</t>
  </si>
  <si>
    <t>July 2011 ADV</t>
  </si>
  <si>
    <t xml:space="preserve">Aug01 </t>
  </si>
  <si>
    <t xml:space="preserve">Aug08 </t>
  </si>
  <si>
    <t xml:space="preserve">Aug15 </t>
  </si>
  <si>
    <t xml:space="preserve">Aug22 </t>
  </si>
  <si>
    <t xml:space="preserve">Aug29 </t>
  </si>
  <si>
    <t>August 2011 Total Volume</t>
  </si>
  <si>
    <t>August 2011 ADV</t>
  </si>
  <si>
    <t xml:space="preserve">Sep06 </t>
  </si>
  <si>
    <t xml:space="preserve">Sep12 </t>
  </si>
  <si>
    <t xml:space="preserve">Sep19 </t>
  </si>
  <si>
    <t xml:space="preserve">Sep26 </t>
  </si>
  <si>
    <t>September 2011 Total Volume</t>
  </si>
  <si>
    <t>September 2011 ADV</t>
  </si>
  <si>
    <t xml:space="preserve">Oct03 </t>
  </si>
  <si>
    <t xml:space="preserve">Oct04 </t>
  </si>
  <si>
    <t xml:space="preserve">Oct05 </t>
  </si>
  <si>
    <t xml:space="preserve">Oct06 </t>
  </si>
  <si>
    <t xml:space="preserve">Oct07 </t>
  </si>
  <si>
    <t xml:space="preserve">Oct10 </t>
  </si>
  <si>
    <t xml:space="preserve">Oct11 </t>
  </si>
  <si>
    <t xml:space="preserve">Oct12 </t>
  </si>
  <si>
    <t xml:space="preserve">Oct13 </t>
  </si>
  <si>
    <t xml:space="preserve">Oct14 </t>
  </si>
  <si>
    <t xml:space="preserve">Oct17 </t>
  </si>
  <si>
    <t xml:space="preserve">Oct18 </t>
  </si>
  <si>
    <t xml:space="preserve">Oct19 </t>
  </si>
  <si>
    <t xml:space="preserve">Oct20 </t>
  </si>
  <si>
    <t xml:space="preserve">Oct21 </t>
  </si>
  <si>
    <t xml:space="preserve">Oct24 </t>
  </si>
  <si>
    <t xml:space="preserve">Oct25 </t>
  </si>
  <si>
    <t xml:space="preserve">Oct26 </t>
  </si>
  <si>
    <t xml:space="preserve">Oct27 </t>
  </si>
  <si>
    <t xml:space="preserve">Oct28 </t>
  </si>
  <si>
    <t xml:space="preserve">Oct31 </t>
  </si>
  <si>
    <t>October 2011 Total Volume</t>
  </si>
  <si>
    <t>October 2011 ADV</t>
  </si>
  <si>
    <t xml:space="preserve">Nov07 </t>
  </si>
  <si>
    <t xml:space="preserve">Nov14 </t>
  </si>
  <si>
    <t xml:space="preserve">Nov21 </t>
  </si>
  <si>
    <t xml:space="preserve">Nov25 </t>
  </si>
  <si>
    <t xml:space="preserve">Nov28 </t>
  </si>
  <si>
    <t>November 2011 Total Volume</t>
  </si>
  <si>
    <t>November 2011 ADV</t>
  </si>
  <si>
    <t xml:space="preserve">Dec05 </t>
  </si>
  <si>
    <t xml:space="preserve">Dec12 </t>
  </si>
  <si>
    <t xml:space="preserve">Dec19 </t>
  </si>
  <si>
    <t>December 2011 Total Volume</t>
  </si>
  <si>
    <t>December 2011 ADV</t>
  </si>
  <si>
    <t xml:space="preserve">Jan03 </t>
  </si>
  <si>
    <t xml:space="preserve">Jan09 </t>
  </si>
  <si>
    <t xml:space="preserve">Jan10 </t>
  </si>
  <si>
    <t xml:space="preserve">Jan17 </t>
  </si>
  <si>
    <t xml:space="preserve">Jan18 </t>
  </si>
  <si>
    <t xml:space="preserve">Jan23 </t>
  </si>
  <si>
    <t xml:space="preserve">Jan24 </t>
  </si>
  <si>
    <t xml:space="preserve">Jan30 </t>
  </si>
  <si>
    <t xml:space="preserve">Jan31 </t>
  </si>
  <si>
    <t>January 2012 Total Volume</t>
  </si>
  <si>
    <t>January 2012 ADV</t>
  </si>
  <si>
    <t xml:space="preserve">Feb06 </t>
  </si>
  <si>
    <t xml:space="preserve">Feb13 </t>
  </si>
  <si>
    <t xml:space="preserve">Feb21 </t>
  </si>
  <si>
    <t xml:space="preserve">Feb27 </t>
  </si>
  <si>
    <t xml:space="preserve">Feb29 </t>
  </si>
  <si>
    <t>February 2012 Total Volume</t>
  </si>
  <si>
    <t>February 2012 ADV</t>
  </si>
  <si>
    <t xml:space="preserve">Mar06 </t>
  </si>
  <si>
    <t xml:space="preserve">Mar13 </t>
  </si>
  <si>
    <t xml:space="preserve">Mar20 </t>
  </si>
  <si>
    <t xml:space="preserve">Mar27 </t>
  </si>
  <si>
    <t>March 2012 Total Volume</t>
  </si>
  <si>
    <t>March 2012 ADV</t>
  </si>
  <si>
    <t xml:space="preserve">Apr03 </t>
  </si>
  <si>
    <t xml:space="preserve">Apr10 </t>
  </si>
  <si>
    <t xml:space="preserve">Apr17 </t>
  </si>
  <si>
    <t xml:space="preserve">Apr24 </t>
  </si>
  <si>
    <t>April 2012 Total Volume</t>
  </si>
  <si>
    <t>April 2012 ADV</t>
  </si>
  <si>
    <t xml:space="preserve">May01 </t>
  </si>
  <si>
    <t xml:space="preserve">May08 </t>
  </si>
  <si>
    <t xml:space="preserve">May15 </t>
  </si>
  <si>
    <t xml:space="preserve">May22 </t>
  </si>
  <si>
    <t xml:space="preserve">May29 </t>
  </si>
  <si>
    <t xml:space="preserve">May30 </t>
  </si>
  <si>
    <t>May 2012 Total Volume</t>
  </si>
  <si>
    <t>May 2012 ADV</t>
  </si>
  <si>
    <t xml:space="preserve">Jun05 </t>
  </si>
  <si>
    <t xml:space="preserve">Jun12 </t>
  </si>
  <si>
    <t xml:space="preserve">Jun19 </t>
  </si>
  <si>
    <t xml:space="preserve">Jun26 </t>
  </si>
  <si>
    <t>June 2012 Total Volume</t>
  </si>
  <si>
    <t>June 2012 ADV</t>
  </si>
  <si>
    <t xml:space="preserve">Jul03 </t>
  </si>
  <si>
    <t xml:space="preserve">Jul10 </t>
  </si>
  <si>
    <t xml:space="preserve">Jul17 </t>
  </si>
  <si>
    <t xml:space="preserve">Jul24 </t>
  </si>
  <si>
    <t xml:space="preserve">Jul31 </t>
  </si>
  <si>
    <t>July 2012 Total Volume</t>
  </si>
  <si>
    <t>July 2012 ADV</t>
  </si>
  <si>
    <t xml:space="preserve">Aug07 </t>
  </si>
  <si>
    <t xml:space="preserve">Aug14 </t>
  </si>
  <si>
    <t xml:space="preserve">Aug21 </t>
  </si>
  <si>
    <t xml:space="preserve">Aug28 </t>
  </si>
  <si>
    <t>August 2012 Total Volume</t>
  </si>
  <si>
    <t>August 2012 ADV</t>
  </si>
  <si>
    <t xml:space="preserve">Sep04 </t>
  </si>
  <si>
    <t xml:space="preserve">Sep05 </t>
  </si>
  <si>
    <t xml:space="preserve">Sep11 </t>
  </si>
  <si>
    <t xml:space="preserve">Sep18 </t>
  </si>
  <si>
    <t xml:space="preserve">Sep25 </t>
  </si>
  <si>
    <t>September 2012 Total Volume</t>
  </si>
  <si>
    <t>September 2012 ADV</t>
  </si>
  <si>
    <t xml:space="preserve">Oct01 </t>
  </si>
  <si>
    <t xml:space="preserve">Oct02 </t>
  </si>
  <si>
    <t xml:space="preserve">Oct08 </t>
  </si>
  <si>
    <t xml:space="preserve">Oct09 </t>
  </si>
  <si>
    <t xml:space="preserve">Oct15 </t>
  </si>
  <si>
    <t xml:space="preserve">Oct16 </t>
  </si>
  <si>
    <t xml:space="preserve">Oct22 </t>
  </si>
  <si>
    <t xml:space="preserve">Oct23 </t>
  </si>
  <si>
    <t xml:space="preserve">Oct29 </t>
  </si>
  <si>
    <t xml:space="preserve">Oct30 </t>
  </si>
  <si>
    <t>October 2012 Total Volume</t>
  </si>
  <si>
    <t>October 2012 ADV</t>
  </si>
  <si>
    <t xml:space="preserve">Nov06 </t>
  </si>
  <si>
    <t xml:space="preserve">Nov13 </t>
  </si>
  <si>
    <t xml:space="preserve">Nov20 </t>
  </si>
  <si>
    <t xml:space="preserve">Nov27 </t>
  </si>
  <si>
    <t>November 2012 Total Volume</t>
  </si>
  <si>
    <t>November 2012 ADV</t>
  </si>
  <si>
    <r>
      <rPr>
        <sz val="11"/>
        <color theme="1"/>
        <rFont val="Calibri"/>
        <family val="2"/>
        <scheme val="minor"/>
      </rPr>
      <t xml:space="preserve">Metals </t>
    </r>
    <r>
      <rPr>
        <i/>
        <sz val="9"/>
        <color indexed="8"/>
        <rFont val="Calibri"/>
        <family val="2"/>
      </rPr>
      <t>(including ClearPort)</t>
    </r>
  </si>
  <si>
    <r>
      <rPr>
        <sz val="11"/>
        <color theme="1"/>
        <rFont val="Calibri"/>
        <family val="2"/>
        <scheme val="minor"/>
      </rPr>
      <t>Metals</t>
    </r>
    <r>
      <rPr>
        <i/>
        <sz val="9"/>
        <color indexed="8"/>
        <rFont val="Calibri"/>
        <family val="2"/>
      </rPr>
      <t xml:space="preserve"> (including ClearPort)</t>
    </r>
  </si>
  <si>
    <t xml:space="preserve">Dec26 </t>
  </si>
  <si>
    <t>December 2012 Total Volume</t>
  </si>
  <si>
    <t>December 2012 ADV</t>
  </si>
  <si>
    <t xml:space="preserve">Jan02 </t>
  </si>
  <si>
    <t xml:space="preserve">Jan16 </t>
  </si>
  <si>
    <t>January 2013 Total Volume</t>
  </si>
  <si>
    <t xml:space="preserve">Feb20 </t>
  </si>
  <si>
    <t>February 2013 Total Volume</t>
  </si>
  <si>
    <t>March 2013 Total Volume</t>
  </si>
  <si>
    <t>March 2013 ADV</t>
  </si>
  <si>
    <t>February 2013 ADV</t>
  </si>
  <si>
    <t>January 2013 ADV</t>
  </si>
  <si>
    <t>Rolling 3 Month Rate Per Contract by Asset Class (for the period ending)</t>
  </si>
  <si>
    <t>April 2013 Total Volume</t>
  </si>
  <si>
    <t>April 2013 ADV</t>
  </si>
  <si>
    <t>May 2013 Total Volume</t>
  </si>
  <si>
    <t>May 2013 ADV</t>
  </si>
  <si>
    <t>Jun28</t>
  </si>
  <si>
    <t>June 2013 Total Volume</t>
  </si>
  <si>
    <t>June 2013 ADV</t>
  </si>
  <si>
    <t>July 2013 Total Volume</t>
  </si>
  <si>
    <t>July 2013 ADV</t>
  </si>
  <si>
    <t>August 2013 Total Volume</t>
  </si>
  <si>
    <t>August 2013 ADV</t>
  </si>
  <si>
    <t>September 2013 Total Volume</t>
  </si>
  <si>
    <t>September 2013 ADV</t>
  </si>
  <si>
    <t>October 2013 Total Volume</t>
  </si>
  <si>
    <t>October 2013 ADV</t>
  </si>
  <si>
    <t>November 2013 Total Volume</t>
  </si>
  <si>
    <t>November 2013 ADV</t>
  </si>
  <si>
    <t>Dec06</t>
  </si>
  <si>
    <t>Dec13</t>
  </si>
  <si>
    <t>Dec20</t>
  </si>
  <si>
    <t>Dec27</t>
  </si>
  <si>
    <t>December 2013 Total Volume</t>
  </si>
  <si>
    <t>December 2013 ADV</t>
  </si>
  <si>
    <t>Note:  The privately negotiated venue includes both traditional block trades as well as what was historically categorized as CME ClearPort.  Going forward there will no longer be a breakout for CME  ClearPort.</t>
  </si>
  <si>
    <t>January 2014 Total Volume</t>
  </si>
  <si>
    <t>February 2014 Total Volume</t>
  </si>
  <si>
    <t>January 2014 ADV</t>
  </si>
  <si>
    <t>February 2014 ADV</t>
  </si>
  <si>
    <t>March 2014 Total Volume</t>
  </si>
  <si>
    <t>March 2014 ADV</t>
  </si>
  <si>
    <t>April 2014 Total Volume</t>
  </si>
  <si>
    <t>April 2014 ADV</t>
  </si>
  <si>
    <t>CME Group OTC IRS Clearing Average Daily Trade Count</t>
  </si>
  <si>
    <t>May 2014 Total Volume</t>
  </si>
  <si>
    <t>May 2014 ADV</t>
  </si>
  <si>
    <t>June 2014 Total Volume</t>
  </si>
  <si>
    <t>June 2014 ADV</t>
  </si>
  <si>
    <t>July 2014 Total Volume</t>
  </si>
  <si>
    <t>July 2014 ADV</t>
  </si>
  <si>
    <t>August 2014 ADV</t>
  </si>
  <si>
    <t>August 2014 Total Volume</t>
  </si>
  <si>
    <t>September 2014 Total Volume</t>
  </si>
  <si>
    <t>September 2014 ADV</t>
  </si>
  <si>
    <t>Oct 2014 Total Volume</t>
  </si>
  <si>
    <t>Oct 2014 ADV</t>
  </si>
  <si>
    <t>Nov 2014 Total Volume</t>
  </si>
  <si>
    <t>Nov 2014 ADV</t>
  </si>
  <si>
    <t>Dec 2014 Total Volume</t>
  </si>
  <si>
    <t>Dec 2014 ADV</t>
  </si>
  <si>
    <t>1Q13</t>
  </si>
  <si>
    <t>2Q13</t>
  </si>
  <si>
    <t>3Q13</t>
  </si>
  <si>
    <t>4Q13</t>
  </si>
  <si>
    <t>1Q14</t>
  </si>
  <si>
    <t>2Q14</t>
  </si>
  <si>
    <t>3Q14</t>
  </si>
  <si>
    <t>4Q14</t>
  </si>
  <si>
    <t>Jan 2015 Total Volume</t>
  </si>
  <si>
    <t>Jan 2015 ADV</t>
  </si>
  <si>
    <r>
      <rPr>
        <sz val="11"/>
        <color theme="1"/>
        <rFont val="Calibri"/>
        <family val="2"/>
        <scheme val="minor"/>
      </rPr>
      <t>Metals</t>
    </r>
    <r>
      <rPr>
        <i/>
        <sz val="9"/>
        <color theme="1"/>
        <rFont val="Calibri"/>
        <family val="2"/>
        <scheme val="minor"/>
      </rPr>
      <t xml:space="preserve"> (including ClearPort)</t>
    </r>
  </si>
  <si>
    <r>
      <t xml:space="preserve">Energy </t>
    </r>
    <r>
      <rPr>
        <i/>
        <sz val="9"/>
        <color theme="1"/>
        <rFont val="Calibri"/>
        <family val="2"/>
        <scheme val="minor"/>
      </rPr>
      <t>(including ClearPort)</t>
    </r>
  </si>
  <si>
    <t>Feb 2015 Total Volume</t>
  </si>
  <si>
    <t>Feb 2015 ADV</t>
  </si>
  <si>
    <t>1Q15</t>
  </si>
  <si>
    <t xml:space="preserve">Mar 2015 ADV </t>
  </si>
  <si>
    <t xml:space="preserve">Mar 2015 Total Volume </t>
  </si>
  <si>
    <t xml:space="preserve">Apr 2015 Total Volume </t>
  </si>
  <si>
    <t xml:space="preserve">Apr 2015 ADV </t>
  </si>
  <si>
    <t xml:space="preserve">May 2015 Total Volume </t>
  </si>
  <si>
    <t xml:space="preserve">May 2015 ADV </t>
  </si>
  <si>
    <t xml:space="preserve">June 2015 Total Volume </t>
  </si>
  <si>
    <t xml:space="preserve">June 2015 ADV </t>
  </si>
  <si>
    <t>2Q15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</si>
</sst>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_);[Red]\(&quot;$&quot;#,##0.000\)"/>
    <numFmt numFmtId="166" formatCode="_(* #,##0,_);_(* \(#,##0,\);_(* &quot;-&quot;??_);_(@_)"/>
    <numFmt numFmtId="167" formatCode="_(* #,##0.0_);_(* \(#,##0.0\);_(* &quot;-&quot;??_);_(@_)"/>
    <numFmt numFmtId="168" formatCode="_(* #,##0.000_);_(* \(#,##0.000\);_(* &quot;-&quot;??_);_(@_)"/>
    <numFmt numFmtId="169" formatCode="_(* #,##0.000,_);_(* \(#,##0.000,\);_(* &quot;-&quot;??_);_(@_)"/>
    <numFmt numFmtId="170" formatCode="_(&quot;$&quot;* #,##0.000_);_(&quot;$&quot;* \(#,##0.000\);_(&quot;$&quot;* &quot;-&quot;???_);_(@_)"/>
    <numFmt numFmtId="171" formatCode="_(* #,##0.000_);_(* \(#,##0.000\);_(* &quot;-&quot;???_);_(@_)"/>
    <numFmt numFmtId="172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9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4">
    <xf numFmtId="0" fontId="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2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2" borderId="0" xfId="0" applyFill="1"/>
    <xf numFmtId="164" fontId="10" fillId="0" borderId="3" xfId="1" applyNumberFormat="1" applyFont="1" applyBorder="1"/>
    <xf numFmtId="164" fontId="10" fillId="0" borderId="4" xfId="1" applyNumberFormat="1" applyFont="1" applyBorder="1"/>
    <xf numFmtId="0" fontId="13" fillId="0" borderId="2" xfId="0" applyFont="1" applyBorder="1"/>
    <xf numFmtId="0" fontId="13" fillId="0" borderId="0" xfId="0" applyFont="1"/>
    <xf numFmtId="165" fontId="0" fillId="0" borderId="3" xfId="0" applyNumberFormat="1" applyBorder="1"/>
    <xf numFmtId="17" fontId="13" fillId="0" borderId="3" xfId="0" applyNumberFormat="1" applyFont="1" applyBorder="1"/>
    <xf numFmtId="17" fontId="13" fillId="0" borderId="4" xfId="0" applyNumberFormat="1" applyFont="1" applyBorder="1"/>
    <xf numFmtId="164" fontId="13" fillId="0" borderId="3" xfId="0" applyNumberFormat="1" applyFont="1" applyBorder="1"/>
    <xf numFmtId="38" fontId="0" fillId="2" borderId="3" xfId="0" applyNumberFormat="1" applyFill="1" applyBorder="1"/>
    <xf numFmtId="38" fontId="13" fillId="2" borderId="3" xfId="0" applyNumberFormat="1" applyFont="1" applyFill="1" applyBorder="1"/>
    <xf numFmtId="38" fontId="0" fillId="0" borderId="5" xfId="0" applyNumberFormat="1" applyBorder="1"/>
    <xf numFmtId="164" fontId="13" fillId="3" borderId="3" xfId="0" applyNumberFormat="1" applyFont="1" applyFill="1" applyBorder="1"/>
    <xf numFmtId="164" fontId="10" fillId="4" borderId="3" xfId="1" applyNumberFormat="1" applyFont="1" applyFill="1" applyBorder="1"/>
    <xf numFmtId="38" fontId="0" fillId="0" borderId="3" xfId="0" applyNumberFormat="1" applyBorder="1"/>
    <xf numFmtId="38" fontId="0" fillId="0" borderId="4" xfId="0" applyNumberFormat="1" applyBorder="1"/>
    <xf numFmtId="38" fontId="13" fillId="5" borderId="3" xfId="0" applyNumberFormat="1" applyFont="1" applyFill="1" applyBorder="1"/>
    <xf numFmtId="38" fontId="13" fillId="3" borderId="3" xfId="0" applyNumberFormat="1" applyFont="1" applyFill="1" applyBorder="1"/>
    <xf numFmtId="38" fontId="0" fillId="2" borderId="4" xfId="0" applyNumberFormat="1" applyFill="1" applyBorder="1"/>
    <xf numFmtId="165" fontId="0" fillId="4" borderId="3" xfId="0" applyNumberFormat="1" applyFill="1" applyBorder="1"/>
    <xf numFmtId="165" fontId="13" fillId="3" borderId="3" xfId="0" applyNumberFormat="1" applyFont="1" applyFill="1" applyBorder="1"/>
    <xf numFmtId="0" fontId="0" fillId="0" borderId="0" xfId="0" applyFill="1" applyBorder="1"/>
    <xf numFmtId="0" fontId="13" fillId="0" borderId="0" xfId="0" applyFont="1" applyBorder="1"/>
    <xf numFmtId="0" fontId="13" fillId="0" borderId="0" xfId="0" applyFont="1" applyFill="1" applyBorder="1"/>
    <xf numFmtId="164" fontId="13" fillId="0" borderId="0" xfId="0" applyNumberFormat="1" applyFont="1" applyFill="1" applyBorder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164" fontId="13" fillId="0" borderId="8" xfId="0" applyNumberFormat="1" applyFont="1" applyFill="1" applyBorder="1"/>
    <xf numFmtId="0" fontId="0" fillId="0" borderId="8" xfId="0" applyBorder="1"/>
    <xf numFmtId="38" fontId="13" fillId="0" borderId="0" xfId="0" applyNumberFormat="1" applyFont="1" applyFill="1" applyBorder="1"/>
    <xf numFmtId="38" fontId="0" fillId="0" borderId="6" xfId="0" applyNumberFormat="1" applyBorder="1"/>
    <xf numFmtId="164" fontId="0" fillId="0" borderId="0" xfId="0" applyNumberFormat="1" applyFont="1" applyFill="1" applyBorder="1"/>
    <xf numFmtId="164" fontId="10" fillId="0" borderId="0" xfId="1" applyNumberFormat="1" applyFont="1"/>
    <xf numFmtId="43" fontId="0" fillId="0" borderId="0" xfId="0" applyNumberFormat="1"/>
    <xf numFmtId="164" fontId="0" fillId="0" borderId="0" xfId="0" applyNumberFormat="1" applyBorder="1"/>
    <xf numFmtId="38" fontId="0" fillId="0" borderId="0" xfId="0" applyNumberFormat="1"/>
    <xf numFmtId="165" fontId="0" fillId="0" borderId="0" xfId="0" applyNumberFormat="1"/>
    <xf numFmtId="165" fontId="0" fillId="0" borderId="0" xfId="0" applyNumberFormat="1" applyFont="1" applyFill="1" applyBorder="1"/>
    <xf numFmtId="0" fontId="13" fillId="0" borderId="9" xfId="0" applyFont="1" applyBorder="1"/>
    <xf numFmtId="17" fontId="13" fillId="0" borderId="10" xfId="0" applyNumberFormat="1" applyFont="1" applyBorder="1"/>
    <xf numFmtId="38" fontId="0" fillId="2" borderId="10" xfId="0" applyNumberFormat="1" applyFill="1" applyBorder="1"/>
    <xf numFmtId="38" fontId="0" fillId="0" borderId="10" xfId="0" applyNumberFormat="1" applyBorder="1"/>
    <xf numFmtId="38" fontId="13" fillId="5" borderId="10" xfId="0" applyNumberFormat="1" applyFont="1" applyFill="1" applyBorder="1"/>
    <xf numFmtId="165" fontId="0" fillId="0" borderId="10" xfId="0" applyNumberFormat="1" applyBorder="1"/>
    <xf numFmtId="165" fontId="13" fillId="5" borderId="10" xfId="0" applyNumberFormat="1" applyFont="1" applyFill="1" applyBorder="1"/>
    <xf numFmtId="165" fontId="0" fillId="2" borderId="10" xfId="0" applyNumberFormat="1" applyFill="1" applyBorder="1"/>
    <xf numFmtId="165" fontId="13" fillId="2" borderId="10" xfId="0" applyNumberFormat="1" applyFont="1" applyFill="1" applyBorder="1"/>
    <xf numFmtId="38" fontId="13" fillId="3" borderId="10" xfId="0" applyNumberFormat="1" applyFont="1" applyFill="1" applyBorder="1"/>
    <xf numFmtId="165" fontId="13" fillId="3" borderId="10" xfId="0" applyNumberFormat="1" applyFont="1" applyFill="1" applyBorder="1"/>
    <xf numFmtId="164" fontId="13" fillId="0" borderId="4" xfId="0" applyNumberFormat="1" applyFont="1" applyBorder="1"/>
    <xf numFmtId="38" fontId="13" fillId="2" borderId="4" xfId="0" applyNumberFormat="1" applyFont="1" applyFill="1" applyBorder="1"/>
    <xf numFmtId="38" fontId="13" fillId="5" borderId="4" xfId="0" applyNumberFormat="1" applyFont="1" applyFill="1" applyBorder="1"/>
    <xf numFmtId="17" fontId="13" fillId="0" borderId="5" xfId="0" applyNumberFormat="1" applyFont="1" applyBorder="1"/>
    <xf numFmtId="17" fontId="13" fillId="0" borderId="11" xfId="0" applyNumberFormat="1" applyFont="1" applyBorder="1"/>
    <xf numFmtId="165" fontId="0" fillId="0" borderId="5" xfId="0" applyNumberFormat="1" applyBorder="1"/>
    <xf numFmtId="165" fontId="0" fillId="0" borderId="11" xfId="0" applyNumberFormat="1" applyBorder="1"/>
    <xf numFmtId="165" fontId="13" fillId="5" borderId="5" xfId="0" applyNumberFormat="1" applyFont="1" applyFill="1" applyBorder="1"/>
    <xf numFmtId="165" fontId="13" fillId="5" borderId="11" xfId="0" applyNumberFormat="1" applyFont="1" applyFill="1" applyBorder="1"/>
    <xf numFmtId="165" fontId="0" fillId="2" borderId="5" xfId="0" applyNumberFormat="1" applyFill="1" applyBorder="1"/>
    <xf numFmtId="165" fontId="0" fillId="2" borderId="11" xfId="0" applyNumberFormat="1" applyFill="1" applyBorder="1"/>
    <xf numFmtId="165" fontId="13" fillId="2" borderId="5" xfId="0" applyNumberFormat="1" applyFont="1" applyFill="1" applyBorder="1"/>
    <xf numFmtId="165" fontId="13" fillId="2" borderId="11" xfId="0" applyNumberFormat="1" applyFont="1" applyFill="1" applyBorder="1"/>
    <xf numFmtId="38" fontId="0" fillId="0" borderId="11" xfId="0" applyNumberFormat="1" applyBorder="1"/>
    <xf numFmtId="38" fontId="13" fillId="5" borderId="5" xfId="0" applyNumberFormat="1" applyFont="1" applyFill="1" applyBorder="1"/>
    <xf numFmtId="38" fontId="13" fillId="5" borderId="11" xfId="0" applyNumberFormat="1" applyFont="1" applyFill="1" applyBorder="1"/>
    <xf numFmtId="38" fontId="0" fillId="2" borderId="5" xfId="0" applyNumberFormat="1" applyFill="1" applyBorder="1"/>
    <xf numFmtId="38" fontId="0" fillId="2" borderId="11" xfId="0" applyNumberFormat="1" applyFill="1" applyBorder="1"/>
    <xf numFmtId="38" fontId="13" fillId="3" borderId="5" xfId="0" applyNumberFormat="1" applyFont="1" applyFill="1" applyBorder="1"/>
    <xf numFmtId="38" fontId="13" fillId="3" borderId="11" xfId="0" applyNumberFormat="1" applyFont="1" applyFill="1" applyBorder="1"/>
    <xf numFmtId="165" fontId="13" fillId="3" borderId="5" xfId="0" applyNumberFormat="1" applyFont="1" applyFill="1" applyBorder="1"/>
    <xf numFmtId="165" fontId="13" fillId="3" borderId="11" xfId="0" applyNumberFormat="1" applyFont="1" applyFill="1" applyBorder="1"/>
    <xf numFmtId="164" fontId="13" fillId="0" borderId="0" xfId="1" applyNumberFormat="1" applyFont="1"/>
    <xf numFmtId="0" fontId="0" fillId="0" borderId="0" xfId="0" applyFill="1"/>
    <xf numFmtId="164" fontId="13" fillId="0" borderId="0" xfId="0" applyNumberFormat="1" applyFont="1"/>
    <xf numFmtId="0" fontId="0" fillId="0" borderId="0" xfId="0" quotePrefix="1"/>
    <xf numFmtId="38" fontId="13" fillId="0" borderId="0" xfId="0" applyNumberFormat="1" applyFont="1"/>
    <xf numFmtId="0" fontId="14" fillId="0" borderId="0" xfId="0" applyFont="1"/>
    <xf numFmtId="38" fontId="0" fillId="5" borderId="0" xfId="0" applyNumberFormat="1" applyFill="1"/>
    <xf numFmtId="38" fontId="13" fillId="5" borderId="0" xfId="0" applyNumberFormat="1" applyFont="1" applyFill="1"/>
    <xf numFmtId="9" fontId="10" fillId="0" borderId="0" xfId="70" applyFont="1"/>
    <xf numFmtId="9" fontId="0" fillId="0" borderId="0" xfId="0" applyNumberFormat="1"/>
    <xf numFmtId="9" fontId="13" fillId="0" borderId="0" xfId="0" applyNumberFormat="1" applyFont="1"/>
    <xf numFmtId="38" fontId="13" fillId="0" borderId="5" xfId="0" applyNumberFormat="1" applyFont="1" applyBorder="1"/>
    <xf numFmtId="165" fontId="13" fillId="0" borderId="0" xfId="0" applyNumberFormat="1" applyFont="1"/>
    <xf numFmtId="0" fontId="13" fillId="0" borderId="12" xfId="0" applyFont="1" applyBorder="1" applyAlignment="1">
      <alignment horizontal="right"/>
    </xf>
    <xf numFmtId="166" fontId="13" fillId="0" borderId="3" xfId="0" applyNumberFormat="1" applyFont="1" applyFill="1" applyBorder="1"/>
    <xf numFmtId="17" fontId="13" fillId="0" borderId="13" xfId="0" applyNumberFormat="1" applyFont="1" applyBorder="1"/>
    <xf numFmtId="0" fontId="15" fillId="0" borderId="0" xfId="0" applyFont="1"/>
    <xf numFmtId="164" fontId="10" fillId="0" borderId="0" xfId="1" applyNumberFormat="1" applyFont="1" applyBorder="1"/>
    <xf numFmtId="164" fontId="10" fillId="0" borderId="0" xfId="1" applyNumberFormat="1" applyFont="1" applyFill="1" applyBorder="1"/>
    <xf numFmtId="164" fontId="13" fillId="0" borderId="14" xfId="1" applyNumberFormat="1" applyFont="1" applyBorder="1"/>
    <xf numFmtId="17" fontId="13" fillId="0" borderId="15" xfId="0" applyNumberFormat="1" applyFont="1" applyBorder="1"/>
    <xf numFmtId="0" fontId="16" fillId="0" borderId="0" xfId="0" applyFont="1" applyFill="1" applyBorder="1"/>
    <xf numFmtId="164" fontId="10" fillId="0" borderId="1" xfId="1" applyNumberFormat="1" applyFont="1" applyBorder="1"/>
    <xf numFmtId="164" fontId="10" fillId="0" borderId="16" xfId="1" applyNumberFormat="1" applyFont="1" applyBorder="1"/>
    <xf numFmtId="164" fontId="10" fillId="0" borderId="17" xfId="1" applyNumberFormat="1" applyFont="1" applyBorder="1"/>
    <xf numFmtId="164" fontId="10" fillId="0" borderId="2" xfId="1" applyNumberFormat="1" applyFont="1" applyBorder="1"/>
    <xf numFmtId="164" fontId="10" fillId="0" borderId="18" xfId="1" applyNumberFormat="1" applyFont="1" applyBorder="1"/>
    <xf numFmtId="164" fontId="10" fillId="0" borderId="2" xfId="1" applyNumberFormat="1" applyFont="1" applyFill="1" applyBorder="1"/>
    <xf numFmtId="164" fontId="10" fillId="0" borderId="18" xfId="1" applyNumberFormat="1" applyFont="1" applyFill="1" applyBorder="1"/>
    <xf numFmtId="164" fontId="13" fillId="0" borderId="19" xfId="1" applyNumberFormat="1" applyFont="1" applyBorder="1"/>
    <xf numFmtId="164" fontId="13" fillId="0" borderId="20" xfId="1" applyNumberFormat="1" applyFont="1" applyBorder="1"/>
    <xf numFmtId="164" fontId="4" fillId="6" borderId="0" xfId="34" applyNumberFormat="1" applyFont="1" applyFill="1" applyAlignment="1">
      <alignment horizontal="right"/>
    </xf>
    <xf numFmtId="17" fontId="13" fillId="6" borderId="0" xfId="0" applyNumberFormat="1" applyFont="1" applyFill="1" applyAlignment="1">
      <alignment horizontal="right"/>
    </xf>
    <xf numFmtId="164" fontId="13" fillId="0" borderId="0" xfId="2" applyNumberFormat="1" applyFont="1" applyAlignment="1"/>
    <xf numFmtId="17" fontId="13" fillId="0" borderId="0" xfId="0" applyNumberFormat="1" applyFont="1" applyAlignment="1">
      <alignment horizontal="right"/>
    </xf>
    <xf numFmtId="164" fontId="0" fillId="0" borderId="0" xfId="0" applyNumberFormat="1"/>
    <xf numFmtId="164" fontId="10" fillId="0" borderId="0" xfId="2" applyNumberFormat="1" applyFont="1" applyAlignment="1"/>
    <xf numFmtId="164" fontId="2" fillId="0" borderId="0" xfId="2" applyNumberFormat="1" applyFont="1" applyBorder="1"/>
    <xf numFmtId="0" fontId="2" fillId="0" borderId="0" xfId="54" quotePrefix="1" applyFont="1" applyAlignment="1"/>
    <xf numFmtId="0" fontId="13" fillId="7" borderId="0" xfId="0" applyFont="1" applyFill="1" applyAlignment="1">
      <alignment horizontal="center" wrapText="1"/>
    </xf>
    <xf numFmtId="0" fontId="13" fillId="7" borderId="0" xfId="0" applyFont="1" applyFill="1" applyAlignment="1"/>
    <xf numFmtId="0" fontId="17" fillId="0" borderId="0" xfId="0" applyFont="1" applyAlignment="1">
      <alignment horizontal="left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Fill="1" applyAlignment="1">
      <alignment horizontal="right"/>
    </xf>
    <xf numFmtId="164" fontId="4" fillId="0" borderId="0" xfId="34" applyNumberFormat="1" applyFont="1" applyFill="1" applyAlignment="1">
      <alignment horizontal="right"/>
    </xf>
    <xf numFmtId="17" fontId="13" fillId="0" borderId="0" xfId="0" applyNumberFormat="1" applyFont="1" applyFill="1" applyAlignment="1">
      <alignment horizontal="right"/>
    </xf>
    <xf numFmtId="164" fontId="4" fillId="0" borderId="0" xfId="39" applyNumberFormat="1" applyFont="1" applyAlignment="1">
      <alignment horizontal="right"/>
    </xf>
    <xf numFmtId="164" fontId="2" fillId="0" borderId="0" xfId="39" applyNumberFormat="1" applyFont="1" applyAlignment="1">
      <alignment horizontal="right"/>
    </xf>
    <xf numFmtId="0" fontId="2" fillId="0" borderId="0" xfId="50" quotePrefix="1"/>
    <xf numFmtId="164" fontId="4" fillId="0" borderId="0" xfId="38" applyNumberFormat="1" applyFont="1" applyAlignment="1">
      <alignment horizontal="right"/>
    </xf>
    <xf numFmtId="164" fontId="2" fillId="0" borderId="0" xfId="38" applyNumberFormat="1" applyFont="1" applyAlignment="1">
      <alignment horizontal="right"/>
    </xf>
    <xf numFmtId="0" fontId="2" fillId="0" borderId="0" xfId="49" quotePrefix="1"/>
    <xf numFmtId="164" fontId="4" fillId="0" borderId="0" xfId="37" applyNumberFormat="1" applyFont="1" applyAlignment="1">
      <alignment horizontal="right"/>
    </xf>
    <xf numFmtId="164" fontId="2" fillId="0" borderId="0" xfId="37" applyNumberFormat="1" applyFont="1" applyAlignment="1">
      <alignment horizontal="right"/>
    </xf>
    <xf numFmtId="0" fontId="2" fillId="0" borderId="0" xfId="48" quotePrefix="1"/>
    <xf numFmtId="164" fontId="4" fillId="0" borderId="0" xfId="36" applyNumberFormat="1" applyFont="1" applyAlignment="1">
      <alignment horizontal="right"/>
    </xf>
    <xf numFmtId="164" fontId="2" fillId="0" borderId="0" xfId="36" applyNumberFormat="1" applyFont="1" applyAlignment="1">
      <alignment horizontal="right"/>
    </xf>
    <xf numFmtId="0" fontId="2" fillId="0" borderId="0" xfId="47" quotePrefix="1"/>
    <xf numFmtId="164" fontId="4" fillId="0" borderId="0" xfId="35" applyNumberFormat="1" applyFont="1" applyAlignment="1">
      <alignment horizontal="right"/>
    </xf>
    <xf numFmtId="164" fontId="2" fillId="0" borderId="0" xfId="35" applyNumberFormat="1" applyFont="1" applyAlignment="1">
      <alignment horizontal="right"/>
    </xf>
    <xf numFmtId="0" fontId="2" fillId="0" borderId="0" xfId="69" quotePrefix="1"/>
    <xf numFmtId="164" fontId="4" fillId="0" borderId="0" xfId="34" applyNumberFormat="1" applyFont="1" applyAlignment="1">
      <alignment horizontal="right"/>
    </xf>
    <xf numFmtId="164" fontId="2" fillId="0" borderId="0" xfId="34" applyNumberFormat="1" applyFont="1" applyAlignment="1">
      <alignment horizontal="right"/>
    </xf>
    <xf numFmtId="0" fontId="2" fillId="0" borderId="0" xfId="68" quotePrefix="1"/>
    <xf numFmtId="164" fontId="4" fillId="6" borderId="0" xfId="2" quotePrefix="1" applyNumberFormat="1" applyFont="1" applyFill="1" applyBorder="1" applyAlignment="1"/>
    <xf numFmtId="164" fontId="4" fillId="6" borderId="0" xfId="3" applyNumberFormat="1" applyFont="1" applyFill="1" applyAlignment="1">
      <alignment horizontal="right"/>
    </xf>
    <xf numFmtId="164" fontId="4" fillId="0" borderId="0" xfId="8" applyNumberFormat="1" applyFont="1" applyAlignment="1">
      <alignment horizontal="right"/>
    </xf>
    <xf numFmtId="164" fontId="2" fillId="0" borderId="0" xfId="8" applyNumberFormat="1" applyFont="1" applyAlignment="1">
      <alignment horizontal="right"/>
    </xf>
    <xf numFmtId="0" fontId="2" fillId="0" borderId="0" xfId="67" quotePrefix="1"/>
    <xf numFmtId="164" fontId="4" fillId="0" borderId="0" xfId="7" applyNumberFormat="1" applyFont="1" applyAlignment="1">
      <alignment horizontal="right"/>
    </xf>
    <xf numFmtId="164" fontId="2" fillId="0" borderId="0" xfId="7" applyNumberFormat="1" applyFont="1" applyAlignment="1">
      <alignment horizontal="right"/>
    </xf>
    <xf numFmtId="0" fontId="2" fillId="0" borderId="0" xfId="66" quotePrefix="1"/>
    <xf numFmtId="164" fontId="4" fillId="0" borderId="0" xfId="6" applyNumberFormat="1" applyFont="1" applyAlignment="1">
      <alignment horizontal="right"/>
    </xf>
    <xf numFmtId="164" fontId="2" fillId="0" borderId="0" xfId="6" applyNumberFormat="1" applyFont="1" applyAlignment="1">
      <alignment horizontal="right"/>
    </xf>
    <xf numFmtId="0" fontId="2" fillId="0" borderId="0" xfId="65" quotePrefix="1"/>
    <xf numFmtId="164" fontId="2" fillId="0" borderId="0" xfId="6" applyNumberFormat="1" applyFont="1" applyFill="1" applyAlignment="1">
      <alignment horizontal="right"/>
    </xf>
    <xf numFmtId="0" fontId="2" fillId="0" borderId="0" xfId="65" quotePrefix="1" applyFont="1"/>
    <xf numFmtId="164" fontId="4" fillId="0" borderId="0" xfId="5" applyNumberFormat="1" applyFont="1" applyAlignment="1">
      <alignment horizontal="right"/>
    </xf>
    <xf numFmtId="164" fontId="2" fillId="0" borderId="0" xfId="5" applyNumberFormat="1" applyFont="1" applyAlignment="1">
      <alignment horizontal="right"/>
    </xf>
    <xf numFmtId="0" fontId="2" fillId="0" borderId="0" xfId="61" quotePrefix="1"/>
    <xf numFmtId="164" fontId="10" fillId="0" borderId="0" xfId="2" quotePrefix="1" applyNumberFormat="1" applyFont="1" applyAlignment="1"/>
    <xf numFmtId="164" fontId="2" fillId="0" borderId="0" xfId="2" quotePrefix="1" applyNumberFormat="1" applyFont="1" applyAlignment="1"/>
    <xf numFmtId="164" fontId="4" fillId="0" borderId="0" xfId="2" quotePrefix="1" applyNumberFormat="1" applyFont="1" applyAlignment="1"/>
    <xf numFmtId="164" fontId="4" fillId="0" borderId="0" xfId="4" applyNumberFormat="1" applyFont="1" applyAlignment="1">
      <alignment horizontal="right"/>
    </xf>
    <xf numFmtId="164" fontId="2" fillId="0" borderId="0" xfId="4" applyNumberFormat="1" applyFont="1" applyAlignment="1">
      <alignment horizontal="right"/>
    </xf>
    <xf numFmtId="0" fontId="2" fillId="0" borderId="0" xfId="60" quotePrefix="1"/>
    <xf numFmtId="0" fontId="2" fillId="0" borderId="0" xfId="60" quotePrefix="1" applyFont="1"/>
    <xf numFmtId="164" fontId="2" fillId="0" borderId="0" xfId="2" quotePrefix="1" applyNumberFormat="1" applyFont="1" applyFill="1" applyBorder="1" applyAlignment="1"/>
    <xf numFmtId="0" fontId="2" fillId="0" borderId="0" xfId="54" applyFont="1" applyFill="1" applyAlignment="1">
      <alignment horizontal="right"/>
    </xf>
    <xf numFmtId="164" fontId="4" fillId="0" borderId="0" xfId="2" quotePrefix="1" applyNumberFormat="1" applyFont="1" applyFill="1" applyBorder="1" applyAlignment="1"/>
    <xf numFmtId="164" fontId="4" fillId="0" borderId="0" xfId="3" applyNumberFormat="1" applyFont="1" applyAlignment="1">
      <alignment horizontal="right"/>
    </xf>
    <xf numFmtId="164" fontId="2" fillId="0" borderId="0" xfId="2" applyNumberFormat="1" applyFont="1" applyFill="1" applyBorder="1" applyAlignment="1"/>
    <xf numFmtId="164" fontId="2" fillId="0" borderId="0" xfId="3" applyNumberFormat="1" applyFont="1" applyAlignment="1">
      <alignment horizontal="right"/>
    </xf>
    <xf numFmtId="0" fontId="2" fillId="0" borderId="0" xfId="54" quotePrefix="1" applyFont="1"/>
    <xf numFmtId="164" fontId="2" fillId="0" borderId="0" xfId="2" quotePrefix="1" applyNumberFormat="1" applyFill="1" applyBorder="1" applyAlignment="1"/>
    <xf numFmtId="164" fontId="10" fillId="0" borderId="0" xfId="2" quotePrefix="1" applyNumberFormat="1" applyFont="1" applyFill="1" applyBorder="1" applyAlignment="1">
      <alignment horizontal="left"/>
    </xf>
    <xf numFmtId="164" fontId="2" fillId="0" borderId="0" xfId="2" quotePrefix="1" applyNumberFormat="1" applyFont="1" applyFill="1" applyBorder="1" applyAlignment="1">
      <alignment horizontal="right"/>
    </xf>
    <xf numFmtId="0" fontId="2" fillId="0" borderId="0" xfId="54" quotePrefix="1"/>
    <xf numFmtId="0" fontId="18" fillId="0" borderId="0" xfId="0" applyFont="1"/>
    <xf numFmtId="164" fontId="13" fillId="8" borderId="3" xfId="1" applyNumberFormat="1" applyFont="1" applyFill="1" applyBorder="1"/>
    <xf numFmtId="0" fontId="2" fillId="0" borderId="0" xfId="0" quotePrefix="1" applyFont="1"/>
    <xf numFmtId="0" fontId="0" fillId="0" borderId="0" xfId="0" quotePrefix="1" applyFont="1"/>
    <xf numFmtId="164" fontId="10" fillId="0" borderId="3" xfId="1" applyNumberFormat="1" applyFont="1" applyBorder="1"/>
    <xf numFmtId="164" fontId="10" fillId="0" borderId="3" xfId="1" applyNumberFormat="1" applyFont="1" applyFill="1" applyBorder="1"/>
    <xf numFmtId="168" fontId="10" fillId="0" borderId="3" xfId="1" applyNumberFormat="1" applyFont="1" applyFill="1" applyBorder="1"/>
    <xf numFmtId="164" fontId="10" fillId="0" borderId="21" xfId="1" applyNumberFormat="1" applyFont="1" applyBorder="1"/>
    <xf numFmtId="15" fontId="2" fillId="0" borderId="0" xfId="0" quotePrefix="1" applyNumberFormat="1" applyFont="1"/>
    <xf numFmtId="164" fontId="13" fillId="6" borderId="0" xfId="0" applyNumberFormat="1" applyFont="1" applyFill="1"/>
    <xf numFmtId="0" fontId="0" fillId="0" borderId="3" xfId="0" applyNumberFormat="1" applyFont="1" applyBorder="1"/>
    <xf numFmtId="3" fontId="0" fillId="0" borderId="3" xfId="0" applyNumberFormat="1" applyFont="1" applyBorder="1"/>
    <xf numFmtId="0" fontId="0" fillId="0" borderId="3" xfId="0" applyNumberFormat="1" applyFont="1" applyFill="1" applyBorder="1"/>
    <xf numFmtId="0" fontId="13" fillId="0" borderId="3" xfId="0" applyNumberFormat="1" applyFont="1" applyFill="1" applyBorder="1"/>
    <xf numFmtId="0" fontId="0" fillId="0" borderId="0" xfId="0" applyNumberFormat="1" applyFill="1"/>
    <xf numFmtId="3" fontId="0" fillId="0" borderId="3" xfId="0" applyNumberFormat="1" applyFont="1" applyFill="1" applyBorder="1"/>
    <xf numFmtId="3" fontId="0" fillId="0" borderId="21" xfId="0" applyNumberFormat="1" applyFont="1" applyBorder="1"/>
    <xf numFmtId="164" fontId="13" fillId="6" borderId="0" xfId="0" applyNumberFormat="1" applyFont="1" applyFill="1" applyAlignment="1">
      <alignment horizontal="right"/>
    </xf>
    <xf numFmtId="167" fontId="10" fillId="0" borderId="3" xfId="1" applyNumberFormat="1" applyFont="1" applyFill="1" applyBorder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/>
    </xf>
    <xf numFmtId="164" fontId="0" fillId="0" borderId="0" xfId="0" applyNumberFormat="1" applyFill="1"/>
    <xf numFmtId="164" fontId="10" fillId="0" borderId="0" xfId="1" applyNumberFormat="1" applyFont="1"/>
    <xf numFmtId="164" fontId="10" fillId="0" borderId="0" xfId="1" quotePrefix="1" applyNumberFormat="1" applyFont="1"/>
    <xf numFmtId="164" fontId="13" fillId="0" borderId="3" xfId="1" applyNumberFormat="1" applyFont="1" applyFill="1" applyBorder="1"/>
    <xf numFmtId="165" fontId="13" fillId="0" borderId="3" xfId="0" applyNumberFormat="1" applyFont="1" applyFill="1" applyBorder="1"/>
    <xf numFmtId="165" fontId="0" fillId="0" borderId="3" xfId="0" applyNumberFormat="1" applyFill="1" applyBorder="1"/>
    <xf numFmtId="165" fontId="13" fillId="0" borderId="10" xfId="0" applyNumberFormat="1" applyFont="1" applyFill="1" applyBorder="1"/>
    <xf numFmtId="164" fontId="10" fillId="0" borderId="21" xfId="1" applyNumberFormat="1" applyFont="1" applyFill="1" applyBorder="1"/>
    <xf numFmtId="164" fontId="13" fillId="0" borderId="21" xfId="1" applyNumberFormat="1" applyFont="1" applyFill="1" applyBorder="1"/>
    <xf numFmtId="165" fontId="0" fillId="0" borderId="10" xfId="0" applyNumberFormat="1" applyFill="1" applyBorder="1"/>
    <xf numFmtId="165" fontId="0" fillId="9" borderId="21" xfId="0" applyNumberFormat="1" applyFill="1" applyBorder="1" applyAlignment="1">
      <alignment horizontal="center"/>
    </xf>
    <xf numFmtId="166" fontId="13" fillId="0" borderId="6" xfId="0" applyNumberFormat="1" applyFont="1" applyFill="1" applyBorder="1"/>
    <xf numFmtId="0" fontId="19" fillId="0" borderId="0" xfId="0" applyFont="1" applyAlignment="1">
      <alignment horizontal="left" vertical="center"/>
    </xf>
    <xf numFmtId="164" fontId="13" fillId="0" borderId="0" xfId="1" applyNumberFormat="1" applyFont="1" applyFill="1" applyBorder="1"/>
    <xf numFmtId="3" fontId="13" fillId="8" borderId="3" xfId="1" applyNumberFormat="1" applyFont="1" applyFill="1" applyBorder="1"/>
    <xf numFmtId="17" fontId="13" fillId="10" borderId="13" xfId="0" applyNumberFormat="1" applyFont="1" applyFill="1" applyBorder="1"/>
    <xf numFmtId="17" fontId="13" fillId="10" borderId="15" xfId="0" applyNumberFormat="1" applyFont="1" applyFill="1" applyBorder="1"/>
    <xf numFmtId="17" fontId="13" fillId="10" borderId="22" xfId="0" applyNumberFormat="1" applyFont="1" applyFill="1" applyBorder="1"/>
    <xf numFmtId="0" fontId="20" fillId="0" borderId="0" xfId="0" applyFont="1" applyFill="1" applyBorder="1"/>
    <xf numFmtId="17" fontId="13" fillId="0" borderId="23" xfId="0" applyNumberFormat="1" applyFont="1" applyBorder="1"/>
    <xf numFmtId="17" fontId="13" fillId="0" borderId="24" xfId="0" applyNumberFormat="1" applyFont="1" applyBorder="1"/>
    <xf numFmtId="17" fontId="13" fillId="0" borderId="25" xfId="0" applyNumberFormat="1" applyFont="1" applyBorder="1"/>
    <xf numFmtId="164" fontId="13" fillId="0" borderId="0" xfId="1" applyNumberFormat="1" applyFont="1" applyBorder="1"/>
    <xf numFmtId="164" fontId="13" fillId="0" borderId="16" xfId="1" applyNumberFormat="1" applyFont="1" applyBorder="1"/>
    <xf numFmtId="164" fontId="10" fillId="0" borderId="26" xfId="1" applyNumberFormat="1" applyFont="1" applyBorder="1"/>
    <xf numFmtId="17" fontId="13" fillId="0" borderId="22" xfId="0" applyNumberFormat="1" applyFont="1" applyBorder="1"/>
    <xf numFmtId="0" fontId="21" fillId="0" borderId="0" xfId="0" applyFont="1" applyFill="1" applyBorder="1" applyAlignment="1">
      <alignment wrapText="1"/>
    </xf>
    <xf numFmtId="164" fontId="10" fillId="0" borderId="0" xfId="1" quotePrefix="1" applyNumberFormat="1" applyFont="1"/>
    <xf numFmtId="164" fontId="13" fillId="0" borderId="0" xfId="1" quotePrefix="1" applyNumberFormat="1" applyFont="1"/>
    <xf numFmtId="164" fontId="13" fillId="6" borderId="0" xfId="1" quotePrefix="1" applyNumberFormat="1" applyFont="1" applyFill="1" applyAlignment="1">
      <alignment horizontal="right"/>
    </xf>
    <xf numFmtId="164" fontId="13" fillId="6" borderId="0" xfId="1" applyNumberFormat="1" applyFont="1" applyFill="1"/>
    <xf numFmtId="164" fontId="13" fillId="6" borderId="0" xfId="1" applyNumberFormat="1" applyFont="1" applyFill="1" applyAlignment="1">
      <alignment horizontal="right"/>
    </xf>
    <xf numFmtId="164" fontId="10" fillId="0" borderId="0" xfId="1" quotePrefix="1" applyNumberFormat="1" applyFont="1"/>
    <xf numFmtId="164" fontId="10" fillId="0" borderId="0" xfId="1" quotePrefix="1" applyNumberFormat="1" applyFont="1"/>
    <xf numFmtId="164" fontId="13" fillId="0" borderId="0" xfId="1" quotePrefix="1" applyNumberFormat="1" applyFont="1" applyFill="1"/>
    <xf numFmtId="164" fontId="13" fillId="0" borderId="0" xfId="1" applyNumberFormat="1" applyFont="1" applyFill="1"/>
    <xf numFmtId="0" fontId="14" fillId="0" borderId="0" xfId="0" quotePrefix="1" applyFont="1" applyBorder="1"/>
    <xf numFmtId="170" fontId="0" fillId="0" borderId="0" xfId="0" applyNumberFormat="1" applyFill="1"/>
    <xf numFmtId="171" fontId="0" fillId="0" borderId="0" xfId="0" applyNumberFormat="1" applyFill="1"/>
    <xf numFmtId="171" fontId="0" fillId="0" borderId="0" xfId="0" applyNumberFormat="1" applyFill="1" applyBorder="1"/>
    <xf numFmtId="172" fontId="0" fillId="0" borderId="0" xfId="0" applyNumberFormat="1" applyFill="1"/>
    <xf numFmtId="164" fontId="10" fillId="0" borderId="0" xfId="1" quotePrefix="1" applyNumberFormat="1" applyFont="1"/>
    <xf numFmtId="164" fontId="13" fillId="0" borderId="3" xfId="1" applyNumberFormat="1" applyFont="1" applyBorder="1"/>
    <xf numFmtId="164" fontId="10" fillId="0" borderId="0" xfId="1" quotePrefix="1" applyNumberFormat="1" applyFont="1"/>
    <xf numFmtId="169" fontId="13" fillId="0" borderId="6" xfId="0" applyNumberFormat="1" applyFont="1" applyFill="1" applyBorder="1"/>
    <xf numFmtId="9" fontId="10" fillId="0" borderId="0" xfId="70" applyFont="1"/>
    <xf numFmtId="164" fontId="10" fillId="0" borderId="0" xfId="1" applyNumberFormat="1" applyFont="1"/>
    <xf numFmtId="164" fontId="10" fillId="0" borderId="3" xfId="1" applyNumberFormat="1" applyFont="1" applyFill="1" applyBorder="1"/>
    <xf numFmtId="9" fontId="10" fillId="0" borderId="0" xfId="70" applyFont="1"/>
    <xf numFmtId="0" fontId="1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9" fontId="10" fillId="0" borderId="0" xfId="70" applyFont="1"/>
    <xf numFmtId="164" fontId="10" fillId="11" borderId="3" xfId="1" applyNumberFormat="1" applyFont="1" applyFill="1" applyBorder="1"/>
    <xf numFmtId="164" fontId="10" fillId="0" borderId="16" xfId="1" applyNumberFormat="1" applyFont="1" applyFill="1" applyBorder="1"/>
    <xf numFmtId="164" fontId="13" fillId="0" borderId="14" xfId="1" applyNumberFormat="1" applyFont="1" applyFill="1" applyBorder="1"/>
    <xf numFmtId="43" fontId="10" fillId="0" borderId="0" xfId="1" quotePrefix="1" applyFont="1"/>
    <xf numFmtId="17" fontId="13" fillId="0" borderId="24" xfId="0" applyNumberFormat="1" applyFont="1" applyFill="1" applyBorder="1"/>
    <xf numFmtId="165" fontId="0" fillId="7" borderId="3" xfId="0" applyNumberFormat="1" applyFill="1" applyBorder="1"/>
    <xf numFmtId="164" fontId="13" fillId="6" borderId="0" xfId="1" applyNumberFormat="1" applyFont="1" applyFill="1" applyAlignment="1">
      <alignment horizontal="left" indent="4"/>
    </xf>
    <xf numFmtId="3" fontId="0" fillId="0" borderId="0" xfId="0" applyNumberFormat="1"/>
    <xf numFmtId="0" fontId="0" fillId="7" borderId="0" xfId="0" applyFill="1"/>
    <xf numFmtId="16" fontId="0" fillId="0" borderId="0" xfId="0" applyNumberFormat="1"/>
    <xf numFmtId="0" fontId="0" fillId="7" borderId="0" xfId="0" applyFill="1" applyAlignment="1">
      <alignment horizontal="center" wrapText="1"/>
    </xf>
    <xf numFmtId="9" fontId="0" fillId="0" borderId="0" xfId="70" applyFont="1"/>
    <xf numFmtId="166" fontId="0" fillId="0" borderId="3" xfId="0" applyNumberFormat="1" applyFont="1" applyFill="1" applyBorder="1"/>
    <xf numFmtId="164" fontId="0" fillId="0" borderId="0" xfId="1" applyNumberFormat="1" applyFont="1"/>
    <xf numFmtId="3" fontId="0" fillId="0" borderId="0" xfId="0" applyNumberFormat="1" applyFill="1"/>
    <xf numFmtId="3" fontId="13" fillId="6" borderId="0" xfId="0" applyNumberFormat="1" applyFont="1" applyFill="1"/>
    <xf numFmtId="0" fontId="0" fillId="6" borderId="0" xfId="0" applyFill="1"/>
    <xf numFmtId="0" fontId="26" fillId="0" borderId="0" xfId="0" applyFont="1"/>
    <xf numFmtId="0" fontId="13" fillId="6" borderId="0" xfId="0" applyFont="1" applyFill="1"/>
    <xf numFmtId="0" fontId="24" fillId="0" borderId="0" xfId="0" applyFont="1" applyFill="1" applyBorder="1" applyAlignment="1">
      <alignment wrapText="1"/>
    </xf>
    <xf numFmtId="0" fontId="18" fillId="0" borderId="0" xfId="0" applyFont="1" applyAlignment="1">
      <alignment horizontal="center" vertical="center"/>
    </xf>
    <xf numFmtId="0" fontId="13" fillId="12" borderId="9" xfId="0" applyFont="1" applyFill="1" applyBorder="1" applyAlignment="1">
      <alignment horizontal="center"/>
    </xf>
    <xf numFmtId="165" fontId="0" fillId="9" borderId="27" xfId="0" applyNumberFormat="1" applyFill="1" applyBorder="1" applyAlignment="1">
      <alignment horizontal="center"/>
    </xf>
    <xf numFmtId="165" fontId="0" fillId="9" borderId="28" xfId="0" applyNumberFormat="1" applyFill="1" applyBorder="1" applyAlignment="1">
      <alignment horizontal="center"/>
    </xf>
    <xf numFmtId="165" fontId="0" fillId="9" borderId="21" xfId="0" applyNumberForma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</cellXfs>
  <cellStyles count="84">
    <cellStyle name="Comma" xfId="1" builtinId="3"/>
    <cellStyle name="Comma 10" xfId="2"/>
    <cellStyle name="Comma 14" xfId="3"/>
    <cellStyle name="Comma 15" xfId="4"/>
    <cellStyle name="Comma 16" xfId="5"/>
    <cellStyle name="Comma 17" xfId="6"/>
    <cellStyle name="Comma 18" xfId="7"/>
    <cellStyle name="Comma 19" xfId="8"/>
    <cellStyle name="Comma 2" xfId="9"/>
    <cellStyle name="Comma 2 10" xfId="10"/>
    <cellStyle name="Comma 2 11" xfId="11"/>
    <cellStyle name="Comma 2 12" xfId="12"/>
    <cellStyle name="Comma 2 13" xfId="13"/>
    <cellStyle name="Comma 2 14" xfId="14"/>
    <cellStyle name="Comma 2 15" xfId="15"/>
    <cellStyle name="Comma 2 16" xfId="16"/>
    <cellStyle name="Comma 2 17" xfId="17"/>
    <cellStyle name="Comma 2 18" xfId="18"/>
    <cellStyle name="Comma 2 19" xfId="19"/>
    <cellStyle name="Comma 2 2" xfId="20"/>
    <cellStyle name="Comma 2 2 2" xfId="79"/>
    <cellStyle name="Comma 2 20" xfId="21"/>
    <cellStyle name="Comma 2 21" xfId="22"/>
    <cellStyle name="Comma 2 22" xfId="23"/>
    <cellStyle name="Comma 2 23" xfId="24"/>
    <cellStyle name="Comma 2 24" xfId="25"/>
    <cellStyle name="Comma 2 25" xfId="26"/>
    <cellStyle name="Comma 2 26" xfId="76"/>
    <cellStyle name="Comma 2 3" xfId="27"/>
    <cellStyle name="Comma 2 4" xfId="28"/>
    <cellStyle name="Comma 2 5" xfId="29"/>
    <cellStyle name="Comma 2 6" xfId="30"/>
    <cellStyle name="Comma 2 7" xfId="31"/>
    <cellStyle name="Comma 2 8" xfId="32"/>
    <cellStyle name="Comma 2 9" xfId="33"/>
    <cellStyle name="Comma 20" xfId="34"/>
    <cellStyle name="Comma 21" xfId="35"/>
    <cellStyle name="Comma 22" xfId="36"/>
    <cellStyle name="Comma 23" xfId="37"/>
    <cellStyle name="Comma 24" xfId="38"/>
    <cellStyle name="Comma 25" xfId="39"/>
    <cellStyle name="Comma 3" xfId="40"/>
    <cellStyle name="Comma 3 2" xfId="83"/>
    <cellStyle name="Comma 4" xfId="41"/>
    <cellStyle name="Currency 2" xfId="42"/>
    <cellStyle name="Currency 2 2" xfId="43"/>
    <cellStyle name="Currency 2 3" xfId="44"/>
    <cellStyle name="Currency 2 4" xfId="45"/>
    <cellStyle name="Currency 3" xfId="75"/>
    <cellStyle name="Currency 3 2" xfId="46"/>
    <cellStyle name="Normal" xfId="0" builtinId="0"/>
    <cellStyle name="Normal 10" xfId="47"/>
    <cellStyle name="Normal 11" xfId="48"/>
    <cellStyle name="Normal 12" xfId="49"/>
    <cellStyle name="Normal 13" xfId="50"/>
    <cellStyle name="Normal 14" xfId="74"/>
    <cellStyle name="Normal 17" xfId="51"/>
    <cellStyle name="Normal 18" xfId="52"/>
    <cellStyle name="Normal 19" xfId="53"/>
    <cellStyle name="Normal 2" xfId="54"/>
    <cellStyle name="Normal 2 2" xfId="55"/>
    <cellStyle name="Normal 2 3" xfId="56"/>
    <cellStyle name="Normal 2 4" xfId="57"/>
    <cellStyle name="Normal 20" xfId="58"/>
    <cellStyle name="Normal 21" xfId="59"/>
    <cellStyle name="Normal 3" xfId="60"/>
    <cellStyle name="Normal 4" xfId="61"/>
    <cellStyle name="Normal 4 2" xfId="62"/>
    <cellStyle name="Normal 4 2 2" xfId="81"/>
    <cellStyle name="Normal 4 3" xfId="63"/>
    <cellStyle name="Normal 4 3 2" xfId="80"/>
    <cellStyle name="Normal 4 4" xfId="64"/>
    <cellStyle name="Normal 5" xfId="65"/>
    <cellStyle name="Normal 5 2" xfId="78"/>
    <cellStyle name="Normal 5 3" xfId="77"/>
    <cellStyle name="Normal 6" xfId="66"/>
    <cellStyle name="Normal 6 2" xfId="82"/>
    <cellStyle name="Normal 7" xfId="67"/>
    <cellStyle name="Normal 8" xfId="68"/>
    <cellStyle name="Normal 9" xfId="69"/>
    <cellStyle name="Percent" xfId="70" builtinId="5"/>
    <cellStyle name="Percent 2" xfId="71"/>
    <cellStyle name="Percent 3" xfId="72"/>
    <cellStyle name="Percent 4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90</xdr:row>
      <xdr:rowOff>28575</xdr:rowOff>
    </xdr:from>
    <xdr:to>
      <xdr:col>12</xdr:col>
      <xdr:colOff>742950</xdr:colOff>
      <xdr:row>91</xdr:row>
      <xdr:rowOff>0</xdr:rowOff>
    </xdr:to>
    <xdr:pic>
      <xdr:nvPicPr>
        <xdr:cNvPr id="1401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8575"/>
          <a:ext cx="1638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666750</xdr:colOff>
      <xdr:row>45</xdr:row>
      <xdr:rowOff>28576</xdr:rowOff>
    </xdr:from>
    <xdr:to>
      <xdr:col>12</xdr:col>
      <xdr:colOff>742950</xdr:colOff>
      <xdr:row>45</xdr:row>
      <xdr:rowOff>314326</xdr:rowOff>
    </xdr:to>
    <xdr:pic>
      <xdr:nvPicPr>
        <xdr:cNvPr id="3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8576"/>
          <a:ext cx="1638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666750</xdr:colOff>
      <xdr:row>0</xdr:row>
      <xdr:rowOff>28576</xdr:rowOff>
    </xdr:from>
    <xdr:to>
      <xdr:col>12</xdr:col>
      <xdr:colOff>742950</xdr:colOff>
      <xdr:row>0</xdr:row>
      <xdr:rowOff>314326</xdr:rowOff>
    </xdr:to>
    <xdr:pic>
      <xdr:nvPicPr>
        <xdr:cNvPr id="4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0477" y="8826212"/>
          <a:ext cx="1634837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47</xdr:row>
      <xdr:rowOff>123825</xdr:rowOff>
    </xdr:from>
    <xdr:to>
      <xdr:col>0</xdr:col>
      <xdr:colOff>1838325</xdr:colOff>
      <xdr:row>48</xdr:row>
      <xdr:rowOff>28575</xdr:rowOff>
    </xdr:to>
    <xdr:pic>
      <xdr:nvPicPr>
        <xdr:cNvPr id="2421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"/>
          <a:ext cx="1781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1781175</xdr:colOff>
      <xdr:row>0</xdr:row>
      <xdr:rowOff>285750</xdr:rowOff>
    </xdr:to>
    <xdr:pic>
      <xdr:nvPicPr>
        <xdr:cNvPr id="3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0</xdr:col>
      <xdr:colOff>1819275</xdr:colOff>
      <xdr:row>2</xdr:row>
      <xdr:rowOff>0</xdr:rowOff>
    </xdr:to>
    <xdr:pic>
      <xdr:nvPicPr>
        <xdr:cNvPr id="3440" name="Picture 2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781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7"/>
  <sheetViews>
    <sheetView zoomScale="110" zoomScaleNormal="110" workbookViewId="0">
      <selection activeCell="I33" sqref="I33"/>
    </sheetView>
  </sheetViews>
  <sheetFormatPr defaultRowHeight="15" x14ac:dyDescent="0.25"/>
  <cols>
    <col min="1" max="1" width="25.140625" customWidth="1"/>
    <col min="2" max="13" width="11.7109375" customWidth="1"/>
    <col min="15" max="25" width="10.5703125" bestFit="1" customWidth="1"/>
    <col min="26" max="26" width="9.5703125" bestFit="1" customWidth="1"/>
  </cols>
  <sheetData>
    <row r="1" spans="1:13" ht="28.5" customHeight="1" x14ac:dyDescent="0.25">
      <c r="A1" s="207">
        <v>2015</v>
      </c>
      <c r="B1" s="268" t="s">
        <v>664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5.75" customHeight="1" x14ac:dyDescent="0.25">
      <c r="A2" s="8" t="s">
        <v>72</v>
      </c>
      <c r="B2" s="92">
        <v>20</v>
      </c>
      <c r="C2" s="92">
        <v>19</v>
      </c>
      <c r="D2" s="92">
        <v>22</v>
      </c>
      <c r="E2" s="92">
        <v>22</v>
      </c>
      <c r="F2" s="92">
        <v>20</v>
      </c>
      <c r="G2" s="92">
        <v>22</v>
      </c>
      <c r="H2" s="92">
        <v>22</v>
      </c>
      <c r="I2" s="92">
        <v>21</v>
      </c>
      <c r="J2" s="92">
        <v>21</v>
      </c>
      <c r="K2" s="92">
        <v>22</v>
      </c>
      <c r="L2" s="92">
        <v>20</v>
      </c>
      <c r="M2" s="92">
        <v>22</v>
      </c>
    </row>
    <row r="3" spans="1:13" ht="15.75" customHeight="1" thickBot="1" x14ac:dyDescent="0.3">
      <c r="A3" s="3"/>
      <c r="B3" s="269" t="s">
        <v>665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3" ht="15" customHeight="1" x14ac:dyDescent="0.25">
      <c r="A4" s="3"/>
      <c r="B4" s="214">
        <v>42005</v>
      </c>
      <c r="C4" s="215">
        <v>42036</v>
      </c>
      <c r="D4" s="215">
        <v>42064</v>
      </c>
      <c r="E4" s="215">
        <v>42095</v>
      </c>
      <c r="F4" s="215">
        <v>42125</v>
      </c>
      <c r="G4" s="215">
        <v>42156</v>
      </c>
      <c r="H4" s="215">
        <v>42186</v>
      </c>
      <c r="I4" s="215">
        <v>42217</v>
      </c>
      <c r="J4" s="215">
        <v>42248</v>
      </c>
      <c r="K4" s="215">
        <v>42278</v>
      </c>
      <c r="L4" s="215">
        <v>42309</v>
      </c>
      <c r="M4" s="216">
        <v>42339</v>
      </c>
    </row>
    <row r="5" spans="1:13" x14ac:dyDescent="0.25">
      <c r="A5" s="3" t="s">
        <v>0</v>
      </c>
      <c r="B5" s="178">
        <v>7686</v>
      </c>
      <c r="C5" s="178">
        <v>8706</v>
      </c>
      <c r="D5" s="242">
        <v>6467</v>
      </c>
      <c r="E5" s="178">
        <v>5126</v>
      </c>
      <c r="F5" s="178">
        <v>7834</v>
      </c>
      <c r="G5" s="178">
        <v>6949</v>
      </c>
      <c r="H5" s="178"/>
      <c r="I5" s="178"/>
      <c r="J5" s="178"/>
      <c r="K5" s="178"/>
      <c r="L5" s="178"/>
      <c r="M5" s="178"/>
    </row>
    <row r="6" spans="1:13" x14ac:dyDescent="0.25">
      <c r="A6" s="3" t="s">
        <v>1</v>
      </c>
      <c r="B6" s="178">
        <v>3190</v>
      </c>
      <c r="C6" s="178">
        <v>2255</v>
      </c>
      <c r="D6" s="242">
        <v>2833</v>
      </c>
      <c r="E6" s="178">
        <v>2092</v>
      </c>
      <c r="F6" s="178">
        <v>2108</v>
      </c>
      <c r="G6" s="178">
        <v>2869</v>
      </c>
      <c r="H6" s="178"/>
      <c r="I6" s="178"/>
      <c r="J6" s="178"/>
      <c r="K6" s="178"/>
      <c r="L6" s="178"/>
      <c r="M6" s="178"/>
    </row>
    <row r="7" spans="1:13" x14ac:dyDescent="0.25">
      <c r="A7" s="25" t="s">
        <v>71</v>
      </c>
      <c r="B7" s="178">
        <v>2196</v>
      </c>
      <c r="C7" s="178">
        <v>2413</v>
      </c>
      <c r="D7" s="242">
        <v>1859</v>
      </c>
      <c r="E7" s="178">
        <v>1791</v>
      </c>
      <c r="F7" s="178">
        <v>1743</v>
      </c>
      <c r="G7" s="178">
        <v>1713</v>
      </c>
      <c r="H7" s="178"/>
      <c r="I7" s="178"/>
      <c r="J7" s="178"/>
      <c r="K7" s="178"/>
      <c r="L7" s="178"/>
      <c r="M7" s="178"/>
    </row>
    <row r="8" spans="1:13" x14ac:dyDescent="0.25">
      <c r="A8" s="3" t="s">
        <v>2</v>
      </c>
      <c r="B8" s="178">
        <v>996</v>
      </c>
      <c r="C8" s="178">
        <v>755</v>
      </c>
      <c r="D8" s="242">
        <v>1087</v>
      </c>
      <c r="E8" s="178">
        <v>838</v>
      </c>
      <c r="F8" s="178">
        <v>880</v>
      </c>
      <c r="G8" s="178">
        <v>987</v>
      </c>
      <c r="H8" s="178"/>
      <c r="I8" s="178"/>
      <c r="J8" s="178"/>
      <c r="K8" s="178"/>
      <c r="L8" s="178"/>
      <c r="M8" s="178"/>
    </row>
    <row r="9" spans="1:13" x14ac:dyDescent="0.25">
      <c r="A9" s="3" t="s">
        <v>3</v>
      </c>
      <c r="B9" s="178">
        <v>1144</v>
      </c>
      <c r="C9" s="178">
        <v>1352</v>
      </c>
      <c r="D9" s="242">
        <v>1096</v>
      </c>
      <c r="E9" s="178">
        <v>1279</v>
      </c>
      <c r="F9" s="178">
        <v>1162</v>
      </c>
      <c r="G9" s="178">
        <v>1739</v>
      </c>
      <c r="H9" s="178"/>
      <c r="I9" s="178"/>
      <c r="J9" s="178"/>
      <c r="K9" s="178"/>
      <c r="L9" s="178"/>
      <c r="M9" s="178"/>
    </row>
    <row r="10" spans="1:13" x14ac:dyDescent="0.25">
      <c r="A10" s="25" t="s">
        <v>70</v>
      </c>
      <c r="B10" s="178">
        <v>410</v>
      </c>
      <c r="C10" s="178">
        <v>329</v>
      </c>
      <c r="D10" s="242">
        <v>365</v>
      </c>
      <c r="E10" s="178">
        <v>324</v>
      </c>
      <c r="F10" s="178">
        <v>337</v>
      </c>
      <c r="G10" s="178">
        <v>333</v>
      </c>
      <c r="H10" s="178"/>
      <c r="I10" s="178"/>
      <c r="J10" s="178"/>
      <c r="K10" s="178"/>
      <c r="L10" s="178"/>
      <c r="M10" s="178"/>
    </row>
    <row r="11" spans="1:13" x14ac:dyDescent="0.25">
      <c r="A11" s="26" t="s">
        <v>13</v>
      </c>
      <c r="B11" s="237">
        <v>15622</v>
      </c>
      <c r="C11" s="237">
        <v>15810</v>
      </c>
      <c r="D11" s="198">
        <v>13706</v>
      </c>
      <c r="E11" s="237">
        <v>11450</v>
      </c>
      <c r="F11" s="237">
        <v>14065</v>
      </c>
      <c r="G11" s="237">
        <v>14590</v>
      </c>
      <c r="H11" s="237"/>
      <c r="I11" s="237"/>
      <c r="J11" s="237"/>
      <c r="K11" s="237"/>
      <c r="L11" s="237"/>
      <c r="M11" s="237"/>
    </row>
    <row r="12" spans="1:13" x14ac:dyDescent="0.25">
      <c r="A12" s="26"/>
    </row>
    <row r="13" spans="1:13" x14ac:dyDescent="0.25">
      <c r="A13" s="26"/>
    </row>
    <row r="14" spans="1:13" ht="15.75" thickBot="1" x14ac:dyDescent="0.3">
      <c r="A14" s="3"/>
      <c r="B14" s="269" t="s">
        <v>666</v>
      </c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5">
      <c r="A15" s="3"/>
      <c r="B15" s="214">
        <v>42005</v>
      </c>
      <c r="C15" s="215">
        <v>42036</v>
      </c>
      <c r="D15" s="215">
        <v>42064</v>
      </c>
      <c r="E15" s="215">
        <v>42095</v>
      </c>
      <c r="F15" s="215">
        <v>42125</v>
      </c>
      <c r="G15" s="215">
        <v>42156</v>
      </c>
      <c r="H15" s="215">
        <v>42186</v>
      </c>
      <c r="I15" s="215">
        <v>42217</v>
      </c>
      <c r="J15" s="215">
        <v>42248</v>
      </c>
      <c r="K15" s="215">
        <v>42278</v>
      </c>
      <c r="L15" s="215">
        <v>42309</v>
      </c>
      <c r="M15" s="216">
        <v>42339</v>
      </c>
    </row>
    <row r="16" spans="1:13" x14ac:dyDescent="0.25">
      <c r="A16" s="3" t="s">
        <v>0</v>
      </c>
      <c r="B16" s="178">
        <v>6862</v>
      </c>
      <c r="C16" s="178">
        <v>7621</v>
      </c>
      <c r="D16" s="242">
        <v>7564</v>
      </c>
      <c r="E16" s="178">
        <v>6674</v>
      </c>
      <c r="F16" s="178">
        <v>6433</v>
      </c>
      <c r="G16" s="242">
        <v>6599</v>
      </c>
      <c r="H16" s="178"/>
      <c r="I16" s="178"/>
      <c r="J16" s="178"/>
      <c r="K16" s="178"/>
      <c r="L16" s="178"/>
      <c r="M16" s="242"/>
    </row>
    <row r="17" spans="1:13" x14ac:dyDescent="0.25">
      <c r="A17" s="3" t="s">
        <v>1</v>
      </c>
      <c r="B17" s="178">
        <v>2791</v>
      </c>
      <c r="C17" s="178">
        <v>2858</v>
      </c>
      <c r="D17" s="242">
        <v>2772</v>
      </c>
      <c r="E17" s="178">
        <v>2401</v>
      </c>
      <c r="F17" s="178">
        <v>2352</v>
      </c>
      <c r="G17" s="242">
        <v>2364</v>
      </c>
      <c r="H17" s="178"/>
      <c r="I17" s="178"/>
      <c r="J17" s="178"/>
      <c r="K17" s="178"/>
      <c r="L17" s="178"/>
      <c r="M17" s="242"/>
    </row>
    <row r="18" spans="1:13" x14ac:dyDescent="0.25">
      <c r="A18" s="25" t="s">
        <v>71</v>
      </c>
      <c r="B18" s="178">
        <v>1939</v>
      </c>
      <c r="C18" s="178">
        <v>2091</v>
      </c>
      <c r="D18" s="242">
        <v>2142</v>
      </c>
      <c r="E18" s="178">
        <v>2003</v>
      </c>
      <c r="F18" s="178">
        <v>1800</v>
      </c>
      <c r="G18" s="242">
        <v>1749</v>
      </c>
      <c r="H18" s="178"/>
      <c r="I18" s="178"/>
      <c r="J18" s="178"/>
      <c r="K18" s="178"/>
      <c r="L18" s="178"/>
      <c r="M18" s="242"/>
    </row>
    <row r="19" spans="1:13" x14ac:dyDescent="0.25">
      <c r="A19" s="3" t="s">
        <v>2</v>
      </c>
      <c r="B19" s="178">
        <v>961</v>
      </c>
      <c r="C19" s="178">
        <v>907</v>
      </c>
      <c r="D19" s="242">
        <v>954</v>
      </c>
      <c r="E19" s="178">
        <v>900</v>
      </c>
      <c r="F19" s="178">
        <v>937</v>
      </c>
      <c r="G19" s="242">
        <v>903</v>
      </c>
      <c r="H19" s="178"/>
      <c r="I19" s="178"/>
      <c r="J19" s="178"/>
      <c r="K19" s="178"/>
      <c r="L19" s="178"/>
      <c r="M19" s="242"/>
    </row>
    <row r="20" spans="1:13" x14ac:dyDescent="0.25">
      <c r="A20" s="3" t="s">
        <v>3</v>
      </c>
      <c r="B20" s="178">
        <v>1126</v>
      </c>
      <c r="C20" s="178">
        <v>1139</v>
      </c>
      <c r="D20" s="242">
        <v>1189</v>
      </c>
      <c r="E20" s="178">
        <v>1236</v>
      </c>
      <c r="F20" s="178">
        <v>1179</v>
      </c>
      <c r="G20" s="242">
        <v>1400</v>
      </c>
      <c r="H20" s="178"/>
      <c r="I20" s="178"/>
      <c r="J20" s="178"/>
      <c r="K20" s="178"/>
      <c r="L20" s="178"/>
      <c r="M20" s="242"/>
    </row>
    <row r="21" spans="1:13" x14ac:dyDescent="0.25">
      <c r="A21" s="25" t="s">
        <v>70</v>
      </c>
      <c r="B21" s="178">
        <v>389</v>
      </c>
      <c r="C21" s="178">
        <v>343</v>
      </c>
      <c r="D21" s="242">
        <v>369</v>
      </c>
      <c r="E21" s="178">
        <v>340</v>
      </c>
      <c r="F21" s="178">
        <v>342</v>
      </c>
      <c r="G21" s="242">
        <v>331</v>
      </c>
      <c r="H21" s="178"/>
      <c r="I21" s="178"/>
      <c r="J21" s="178"/>
      <c r="K21" s="178"/>
      <c r="L21" s="178"/>
      <c r="M21" s="242"/>
    </row>
    <row r="22" spans="1:13" x14ac:dyDescent="0.25">
      <c r="A22" s="26" t="s">
        <v>13</v>
      </c>
      <c r="B22" s="237">
        <v>14069</v>
      </c>
      <c r="C22" s="237">
        <v>14959</v>
      </c>
      <c r="D22" s="198">
        <v>14990</v>
      </c>
      <c r="E22" s="198">
        <v>13553</v>
      </c>
      <c r="F22" s="198">
        <v>13043</v>
      </c>
      <c r="G22" s="198">
        <v>13347</v>
      </c>
      <c r="H22" s="198"/>
      <c r="I22" s="198"/>
      <c r="J22" s="198"/>
      <c r="K22" s="198"/>
      <c r="L22" s="198"/>
      <c r="M22" s="198"/>
    </row>
    <row r="23" spans="1:13" x14ac:dyDescent="0.25">
      <c r="A23" s="26"/>
    </row>
    <row r="24" spans="1:13" x14ac:dyDescent="0.25">
      <c r="A24" s="3"/>
    </row>
    <row r="25" spans="1:13" ht="15.75" thickBot="1" x14ac:dyDescent="0.3">
      <c r="A25" s="3"/>
      <c r="B25" s="269" t="s">
        <v>895</v>
      </c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</row>
    <row r="26" spans="1:13" x14ac:dyDescent="0.25">
      <c r="A26" s="3"/>
      <c r="B26" s="214">
        <v>42005</v>
      </c>
      <c r="C26" s="215">
        <v>42036</v>
      </c>
      <c r="D26" s="215">
        <v>42064</v>
      </c>
      <c r="E26" s="215">
        <v>42095</v>
      </c>
      <c r="F26" s="215">
        <v>42125</v>
      </c>
      <c r="G26" s="215">
        <v>42156</v>
      </c>
      <c r="H26" s="215">
        <v>42186</v>
      </c>
      <c r="I26" s="215">
        <v>42217</v>
      </c>
      <c r="J26" s="215">
        <v>42248</v>
      </c>
      <c r="K26" s="215">
        <v>42278</v>
      </c>
      <c r="L26" s="215">
        <v>42309</v>
      </c>
      <c r="M26" s="216">
        <v>42339</v>
      </c>
    </row>
    <row r="27" spans="1:13" x14ac:dyDescent="0.25">
      <c r="A27" s="3" t="s">
        <v>0</v>
      </c>
      <c r="B27" s="9">
        <v>0.47399999999999998</v>
      </c>
      <c r="C27" s="200">
        <v>0.47499999999999998</v>
      </c>
      <c r="D27" s="9">
        <v>0.48</v>
      </c>
      <c r="E27" s="9">
        <v>0.49299999999999999</v>
      </c>
      <c r="F27" s="200">
        <v>0.498</v>
      </c>
      <c r="G27" s="9"/>
      <c r="H27" s="9"/>
      <c r="I27" s="9"/>
      <c r="J27" s="9"/>
      <c r="K27" s="9"/>
      <c r="L27" s="9"/>
      <c r="M27" s="9"/>
    </row>
    <row r="28" spans="1:13" x14ac:dyDescent="0.25">
      <c r="A28" s="3" t="s">
        <v>1</v>
      </c>
      <c r="B28" s="9">
        <v>0.71099999999999997</v>
      </c>
      <c r="C28" s="200">
        <v>0.70899999999999996</v>
      </c>
      <c r="D28" s="9">
        <v>0.72099999999999997</v>
      </c>
      <c r="E28" s="9">
        <v>0.73</v>
      </c>
      <c r="F28" s="200">
        <v>0.73099999999999998</v>
      </c>
      <c r="G28" s="9"/>
      <c r="H28" s="9"/>
      <c r="I28" s="9"/>
      <c r="J28" s="9"/>
      <c r="K28" s="9"/>
      <c r="L28" s="9"/>
      <c r="M28" s="9"/>
    </row>
    <row r="29" spans="1:13" x14ac:dyDescent="0.25">
      <c r="A29" s="25" t="s">
        <v>71</v>
      </c>
      <c r="B29" s="9">
        <v>1.272</v>
      </c>
      <c r="C29" s="200">
        <v>1.254</v>
      </c>
      <c r="D29" s="9">
        <v>1.25</v>
      </c>
      <c r="E29" s="9">
        <v>1.2609999999999999</v>
      </c>
      <c r="F29" s="200">
        <v>1.278</v>
      </c>
      <c r="G29" s="9"/>
      <c r="H29" s="9"/>
      <c r="I29" s="9"/>
      <c r="J29" s="9"/>
      <c r="K29" s="9"/>
      <c r="L29" s="9"/>
      <c r="M29" s="9"/>
    </row>
    <row r="30" spans="1:13" x14ac:dyDescent="0.25">
      <c r="A30" s="3" t="s">
        <v>2</v>
      </c>
      <c r="B30" s="9">
        <v>0.78900000000000003</v>
      </c>
      <c r="C30" s="200">
        <v>0.81499999999999995</v>
      </c>
      <c r="D30" s="9">
        <v>0.83099999999999996</v>
      </c>
      <c r="E30" s="9">
        <v>0.82899999999999996</v>
      </c>
      <c r="F30" s="200">
        <v>0.82</v>
      </c>
      <c r="G30" s="9"/>
      <c r="H30" s="9"/>
      <c r="I30" s="9"/>
      <c r="J30" s="9"/>
      <c r="K30" s="9"/>
      <c r="L30" s="9"/>
      <c r="M30" s="9"/>
    </row>
    <row r="31" spans="1:13" x14ac:dyDescent="0.25">
      <c r="A31" s="3" t="s">
        <v>3</v>
      </c>
      <c r="B31" s="9">
        <v>1.331</v>
      </c>
      <c r="C31" s="200">
        <v>1.3440000000000001</v>
      </c>
      <c r="D31" s="9">
        <v>1.3240000000000001</v>
      </c>
      <c r="E31" s="9">
        <v>1.341</v>
      </c>
      <c r="F31" s="200">
        <v>1.3149999999999999</v>
      </c>
      <c r="G31" s="9"/>
      <c r="H31" s="9"/>
      <c r="I31" s="9"/>
      <c r="J31" s="9"/>
      <c r="K31" s="9"/>
      <c r="L31" s="9"/>
      <c r="M31" s="9"/>
    </row>
    <row r="32" spans="1:13" x14ac:dyDescent="0.25">
      <c r="A32" s="25" t="s">
        <v>70</v>
      </c>
      <c r="B32" s="9">
        <v>1.66</v>
      </c>
      <c r="C32" s="200">
        <v>1.659</v>
      </c>
      <c r="D32" s="9">
        <v>1.6619999999999999</v>
      </c>
      <c r="E32" s="9">
        <v>1.6619999999999999</v>
      </c>
      <c r="F32" s="200">
        <v>1.6439999999999999</v>
      </c>
      <c r="G32" s="9"/>
      <c r="H32" s="9"/>
      <c r="I32" s="9"/>
      <c r="J32" s="9"/>
      <c r="K32" s="9"/>
      <c r="L32" s="9"/>
      <c r="M32" s="9"/>
    </row>
    <row r="33" spans="1:13" x14ac:dyDescent="0.25">
      <c r="A33" s="27" t="s">
        <v>13</v>
      </c>
      <c r="B33" s="199">
        <v>0.754</v>
      </c>
      <c r="C33" s="199">
        <v>0.74299999999999999</v>
      </c>
      <c r="D33" s="199">
        <v>0.753</v>
      </c>
      <c r="E33" s="199">
        <v>0.77800000000000002</v>
      </c>
      <c r="F33" s="199">
        <v>0.77500000000000002</v>
      </c>
      <c r="G33" s="199"/>
      <c r="H33" s="199"/>
      <c r="I33" s="199"/>
      <c r="J33" s="199"/>
      <c r="K33" s="199"/>
      <c r="L33" s="199"/>
      <c r="M33" s="199"/>
    </row>
    <row r="34" spans="1:13" x14ac:dyDescent="0.25">
      <c r="A34" s="27"/>
    </row>
    <row r="35" spans="1:13" x14ac:dyDescent="0.25">
      <c r="A35" s="3"/>
      <c r="E35" s="111"/>
    </row>
    <row r="36" spans="1:13" ht="15.75" thickBot="1" x14ac:dyDescent="0.3">
      <c r="A36" s="3"/>
      <c r="B36" s="269" t="s">
        <v>668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x14ac:dyDescent="0.25">
      <c r="A37" s="3"/>
      <c r="B37" s="214">
        <v>42005</v>
      </c>
      <c r="C37" s="215">
        <v>42036</v>
      </c>
      <c r="D37" s="215">
        <v>42064</v>
      </c>
      <c r="E37" s="215">
        <v>42095</v>
      </c>
      <c r="F37" s="215">
        <v>42125</v>
      </c>
      <c r="G37" s="215">
        <v>42156</v>
      </c>
      <c r="H37" s="215">
        <v>42186</v>
      </c>
      <c r="I37" s="215">
        <v>42217</v>
      </c>
      <c r="J37" s="215">
        <v>42248</v>
      </c>
      <c r="K37" s="215">
        <v>42278</v>
      </c>
      <c r="L37" s="215">
        <v>42309</v>
      </c>
      <c r="M37" s="216">
        <v>42339</v>
      </c>
    </row>
    <row r="38" spans="1:13" x14ac:dyDescent="0.25">
      <c r="A38" s="3" t="s">
        <v>33</v>
      </c>
      <c r="B38" s="178">
        <v>13545</v>
      </c>
      <c r="C38" s="178">
        <v>13690</v>
      </c>
      <c r="D38" s="242">
        <v>12004</v>
      </c>
      <c r="E38" s="178">
        <v>10007</v>
      </c>
      <c r="F38" s="178">
        <v>12383</v>
      </c>
      <c r="G38" s="242">
        <v>12787</v>
      </c>
      <c r="H38" s="178"/>
      <c r="I38" s="178"/>
      <c r="J38" s="178"/>
      <c r="K38" s="178"/>
      <c r="L38" s="178"/>
      <c r="M38" s="178"/>
    </row>
    <row r="39" spans="1:13" x14ac:dyDescent="0.25">
      <c r="A39" s="3" t="s">
        <v>34</v>
      </c>
      <c r="B39" s="178">
        <v>1323</v>
      </c>
      <c r="C39" s="178">
        <v>1436</v>
      </c>
      <c r="D39" s="242">
        <v>1136</v>
      </c>
      <c r="E39" s="178">
        <v>956</v>
      </c>
      <c r="F39" s="178">
        <v>1134</v>
      </c>
      <c r="G39" s="242">
        <v>1236</v>
      </c>
      <c r="H39" s="178"/>
      <c r="I39" s="178"/>
      <c r="J39" s="178"/>
      <c r="K39" s="178"/>
      <c r="L39" s="178"/>
      <c r="M39" s="178"/>
    </row>
    <row r="40" spans="1:13" x14ac:dyDescent="0.25">
      <c r="A40" s="3" t="s">
        <v>19</v>
      </c>
      <c r="B40" s="178">
        <v>754</v>
      </c>
      <c r="C40" s="178">
        <v>684</v>
      </c>
      <c r="D40" s="242">
        <v>567</v>
      </c>
      <c r="E40" s="178">
        <v>487</v>
      </c>
      <c r="F40" s="178">
        <v>549</v>
      </c>
      <c r="G40" s="242">
        <v>567</v>
      </c>
      <c r="H40" s="178"/>
      <c r="I40" s="178"/>
      <c r="J40" s="178"/>
      <c r="K40" s="178"/>
      <c r="L40" s="178"/>
      <c r="M40" s="178"/>
    </row>
    <row r="41" spans="1:13" x14ac:dyDescent="0.25">
      <c r="A41" s="27" t="s">
        <v>32</v>
      </c>
      <c r="B41" s="237">
        <v>15622</v>
      </c>
      <c r="C41" s="237">
        <v>15810</v>
      </c>
      <c r="D41" s="198">
        <v>13706</v>
      </c>
      <c r="E41" s="198">
        <v>11450</v>
      </c>
      <c r="F41" s="198">
        <v>14065</v>
      </c>
      <c r="G41" s="198">
        <v>14590</v>
      </c>
      <c r="H41" s="198"/>
      <c r="I41" s="198"/>
      <c r="J41" s="198"/>
      <c r="K41" s="198"/>
      <c r="L41" s="198"/>
      <c r="M41" s="198"/>
    </row>
    <row r="42" spans="1:13" x14ac:dyDescent="0.25">
      <c r="A42" s="27"/>
      <c r="B42" s="206"/>
      <c r="C42" s="206"/>
      <c r="D42" s="206"/>
      <c r="E42" s="206"/>
      <c r="F42" s="206"/>
      <c r="G42" s="206"/>
      <c r="H42" s="206"/>
      <c r="I42" s="239"/>
      <c r="J42" s="206"/>
      <c r="K42" s="206"/>
      <c r="L42" s="206"/>
      <c r="M42" s="206"/>
    </row>
    <row r="43" spans="1:13" x14ac:dyDescent="0.25">
      <c r="A43" s="267" t="s">
        <v>919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</row>
    <row r="44" spans="1:13" ht="30" customHeight="1" x14ac:dyDescent="0.25">
      <c r="A44" s="267" t="s">
        <v>674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</row>
    <row r="45" spans="1:13" ht="15.75" x14ac:dyDescent="0.25">
      <c r="A45" s="207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</row>
    <row r="46" spans="1:13" ht="28.5" customHeight="1" x14ac:dyDescent="0.25">
      <c r="A46" s="207">
        <v>2014</v>
      </c>
      <c r="B46" s="268" t="s">
        <v>664</v>
      </c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</row>
    <row r="47" spans="1:13" x14ac:dyDescent="0.25">
      <c r="A47" s="8" t="s">
        <v>72</v>
      </c>
      <c r="B47" s="92">
        <v>21</v>
      </c>
      <c r="C47" s="92">
        <v>19</v>
      </c>
      <c r="D47" s="92">
        <v>21</v>
      </c>
      <c r="E47" s="92">
        <v>21</v>
      </c>
      <c r="F47" s="92">
        <v>21</v>
      </c>
      <c r="G47" s="92">
        <v>21</v>
      </c>
      <c r="H47" s="92">
        <v>22</v>
      </c>
      <c r="I47" s="92">
        <v>21</v>
      </c>
      <c r="J47" s="92">
        <v>21</v>
      </c>
      <c r="K47" s="92">
        <v>23</v>
      </c>
      <c r="L47" s="92">
        <v>19</v>
      </c>
      <c r="M47" s="92">
        <v>22</v>
      </c>
    </row>
    <row r="48" spans="1:13" ht="15.75" customHeight="1" thickBot="1" x14ac:dyDescent="0.3">
      <c r="A48" s="3"/>
      <c r="B48" s="269" t="s">
        <v>665</v>
      </c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5">
      <c r="A49" s="3"/>
      <c r="B49" s="214">
        <v>41640</v>
      </c>
      <c r="C49" s="215">
        <v>41681</v>
      </c>
      <c r="D49" s="215">
        <v>41709</v>
      </c>
      <c r="E49" s="215">
        <v>41740</v>
      </c>
      <c r="F49" s="215">
        <v>41770</v>
      </c>
      <c r="G49" s="215">
        <v>41801</v>
      </c>
      <c r="H49" s="215">
        <v>41831</v>
      </c>
      <c r="I49" s="215">
        <v>41862</v>
      </c>
      <c r="J49" s="215">
        <v>41893</v>
      </c>
      <c r="K49" s="215">
        <v>41923</v>
      </c>
      <c r="L49" s="215">
        <v>41954</v>
      </c>
      <c r="M49" s="216">
        <v>41984</v>
      </c>
    </row>
    <row r="50" spans="1:13" x14ac:dyDescent="0.25">
      <c r="A50" s="3" t="s">
        <v>0</v>
      </c>
      <c r="B50" s="178">
        <v>6303</v>
      </c>
      <c r="C50" s="178">
        <v>6846</v>
      </c>
      <c r="D50" s="242">
        <v>7036</v>
      </c>
      <c r="E50" s="178">
        <v>5976</v>
      </c>
      <c r="F50" s="178">
        <v>7594</v>
      </c>
      <c r="G50" s="178">
        <v>6434</v>
      </c>
      <c r="H50" s="178">
        <v>6219</v>
      </c>
      <c r="I50" s="178">
        <v>7297</v>
      </c>
      <c r="J50" s="178">
        <v>8074</v>
      </c>
      <c r="K50" s="178">
        <v>9199</v>
      </c>
      <c r="L50" s="178">
        <v>6271</v>
      </c>
      <c r="M50" s="178">
        <v>6624</v>
      </c>
    </row>
    <row r="51" spans="1:13" x14ac:dyDescent="0.25">
      <c r="A51" s="3" t="s">
        <v>1</v>
      </c>
      <c r="B51" s="178">
        <v>2610</v>
      </c>
      <c r="C51" s="178">
        <v>2829</v>
      </c>
      <c r="D51" s="242">
        <v>3226</v>
      </c>
      <c r="E51" s="178">
        <v>2750</v>
      </c>
      <c r="F51" s="178">
        <v>2169</v>
      </c>
      <c r="G51" s="178">
        <v>2476</v>
      </c>
      <c r="H51" s="178">
        <v>2411</v>
      </c>
      <c r="I51" s="178">
        <v>2287</v>
      </c>
      <c r="J51" s="178">
        <v>3070</v>
      </c>
      <c r="K51" s="178">
        <v>4035</v>
      </c>
      <c r="L51" s="178">
        <v>2042</v>
      </c>
      <c r="M51" s="178">
        <v>3076</v>
      </c>
    </row>
    <row r="52" spans="1:13" ht="15" customHeight="1" x14ac:dyDescent="0.25">
      <c r="A52" s="25" t="s">
        <v>71</v>
      </c>
      <c r="B52" s="178">
        <v>1849</v>
      </c>
      <c r="C52" s="178">
        <v>1825</v>
      </c>
      <c r="D52" s="242">
        <v>1452</v>
      </c>
      <c r="E52" s="178">
        <v>1452</v>
      </c>
      <c r="F52" s="178">
        <v>1407</v>
      </c>
      <c r="G52" s="178">
        <v>1512</v>
      </c>
      <c r="H52" s="178">
        <v>1636</v>
      </c>
      <c r="I52" s="178">
        <v>1449</v>
      </c>
      <c r="J52" s="178">
        <v>1597</v>
      </c>
      <c r="K52" s="178">
        <v>1766</v>
      </c>
      <c r="L52" s="178">
        <v>1923</v>
      </c>
      <c r="M52" s="178">
        <v>1719</v>
      </c>
    </row>
    <row r="53" spans="1:13" x14ac:dyDescent="0.25">
      <c r="A53" s="3" t="s">
        <v>2</v>
      </c>
      <c r="B53" s="178">
        <v>822</v>
      </c>
      <c r="C53" s="178">
        <v>769</v>
      </c>
      <c r="D53" s="242">
        <v>855</v>
      </c>
      <c r="E53" s="178">
        <v>559</v>
      </c>
      <c r="F53" s="178">
        <v>589</v>
      </c>
      <c r="G53" s="178">
        <v>765</v>
      </c>
      <c r="H53" s="178">
        <v>583</v>
      </c>
      <c r="I53" s="178">
        <v>669</v>
      </c>
      <c r="J53" s="178">
        <v>1150</v>
      </c>
      <c r="K53" s="178">
        <v>986</v>
      </c>
      <c r="L53" s="178">
        <v>929</v>
      </c>
      <c r="M53" s="178">
        <v>957</v>
      </c>
    </row>
    <row r="54" spans="1:13" x14ac:dyDescent="0.25">
      <c r="A54" s="3" t="s">
        <v>3</v>
      </c>
      <c r="B54" s="178">
        <v>1031</v>
      </c>
      <c r="C54" s="178">
        <v>1383</v>
      </c>
      <c r="D54" s="242">
        <v>1111</v>
      </c>
      <c r="E54" s="178">
        <v>1159</v>
      </c>
      <c r="F54" s="178">
        <v>915</v>
      </c>
      <c r="G54" s="178">
        <v>1179</v>
      </c>
      <c r="H54" s="178">
        <v>1076</v>
      </c>
      <c r="I54" s="178">
        <v>1058</v>
      </c>
      <c r="J54" s="178">
        <v>1038</v>
      </c>
      <c r="K54" s="178">
        <v>1270</v>
      </c>
      <c r="L54" s="178">
        <v>1310</v>
      </c>
      <c r="M54" s="178">
        <v>952</v>
      </c>
    </row>
    <row r="55" spans="1:13" x14ac:dyDescent="0.25">
      <c r="A55" s="25" t="s">
        <v>70</v>
      </c>
      <c r="B55" s="178">
        <v>331</v>
      </c>
      <c r="C55" s="178">
        <v>351</v>
      </c>
      <c r="D55" s="242">
        <v>382</v>
      </c>
      <c r="E55" s="178">
        <v>321</v>
      </c>
      <c r="F55" s="178">
        <v>324</v>
      </c>
      <c r="G55" s="178">
        <v>325</v>
      </c>
      <c r="H55" s="178">
        <v>319</v>
      </c>
      <c r="I55" s="178">
        <v>281</v>
      </c>
      <c r="J55" s="178">
        <v>325</v>
      </c>
      <c r="K55" s="178">
        <v>330</v>
      </c>
      <c r="L55" s="178">
        <v>477</v>
      </c>
      <c r="M55" s="178">
        <v>293</v>
      </c>
    </row>
    <row r="56" spans="1:13" x14ac:dyDescent="0.25">
      <c r="A56" s="26" t="s">
        <v>13</v>
      </c>
      <c r="B56" s="237">
        <v>12946</v>
      </c>
      <c r="C56" s="237">
        <v>14002</v>
      </c>
      <c r="D56" s="198">
        <v>14062</v>
      </c>
      <c r="E56" s="237">
        <v>12218</v>
      </c>
      <c r="F56" s="237">
        <v>12998</v>
      </c>
      <c r="G56" s="237">
        <v>12691</v>
      </c>
      <c r="H56" s="237">
        <v>12243</v>
      </c>
      <c r="I56" s="237">
        <v>13040</v>
      </c>
      <c r="J56" s="237">
        <v>15254</v>
      </c>
      <c r="K56" s="237">
        <v>17586</v>
      </c>
      <c r="L56" s="237">
        <v>12953</v>
      </c>
      <c r="M56" s="237">
        <v>13623</v>
      </c>
    </row>
    <row r="57" spans="1:13" x14ac:dyDescent="0.25">
      <c r="A57" s="26"/>
    </row>
    <row r="58" spans="1:13" x14ac:dyDescent="0.25">
      <c r="A58" s="26"/>
    </row>
    <row r="59" spans="1:13" ht="15.75" thickBot="1" x14ac:dyDescent="0.3">
      <c r="A59" s="3"/>
      <c r="B59" s="269" t="s">
        <v>666</v>
      </c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</row>
    <row r="60" spans="1:13" x14ac:dyDescent="0.25">
      <c r="A60" s="3"/>
      <c r="B60" s="214">
        <v>41640</v>
      </c>
      <c r="C60" s="215">
        <v>41681</v>
      </c>
      <c r="D60" s="215">
        <v>41709</v>
      </c>
      <c r="E60" s="215">
        <v>41740</v>
      </c>
      <c r="F60" s="215">
        <v>41770</v>
      </c>
      <c r="G60" s="252">
        <v>41801</v>
      </c>
      <c r="H60" s="215">
        <v>41831</v>
      </c>
      <c r="I60" s="215">
        <v>41862</v>
      </c>
      <c r="J60" s="215">
        <v>41893</v>
      </c>
      <c r="K60" s="215">
        <v>41923</v>
      </c>
      <c r="L60" s="215">
        <v>41954</v>
      </c>
      <c r="M60" s="216">
        <v>41984</v>
      </c>
    </row>
    <row r="61" spans="1:13" x14ac:dyDescent="0.25">
      <c r="A61" s="3" t="s">
        <v>0</v>
      </c>
      <c r="B61" s="178">
        <v>5773</v>
      </c>
      <c r="C61" s="178">
        <v>6027</v>
      </c>
      <c r="D61" s="242">
        <v>6725</v>
      </c>
      <c r="E61" s="178">
        <v>6612</v>
      </c>
      <c r="F61" s="178">
        <v>6869</v>
      </c>
      <c r="G61" s="242">
        <v>6668</v>
      </c>
      <c r="H61" s="178">
        <v>6741</v>
      </c>
      <c r="I61" s="178">
        <v>6643.3305781250001</v>
      </c>
      <c r="J61" s="178">
        <v>7181</v>
      </c>
      <c r="K61" s="178">
        <v>8221</v>
      </c>
      <c r="L61" s="178">
        <v>7941</v>
      </c>
      <c r="M61" s="242">
        <v>7445</v>
      </c>
    </row>
    <row r="62" spans="1:13" x14ac:dyDescent="0.25">
      <c r="A62" s="3" t="s">
        <v>1</v>
      </c>
      <c r="B62" s="178">
        <v>2440</v>
      </c>
      <c r="C62" s="178">
        <v>2636</v>
      </c>
      <c r="D62" s="242">
        <v>2890</v>
      </c>
      <c r="E62" s="178">
        <v>2938</v>
      </c>
      <c r="F62" s="178">
        <v>2715</v>
      </c>
      <c r="G62" s="242">
        <v>2465</v>
      </c>
      <c r="H62" s="178">
        <v>2353</v>
      </c>
      <c r="I62" s="178">
        <v>2391.5306875000001</v>
      </c>
      <c r="J62" s="178">
        <v>2586</v>
      </c>
      <c r="K62" s="178">
        <v>3158</v>
      </c>
      <c r="L62" s="178">
        <v>3112</v>
      </c>
      <c r="M62" s="242">
        <v>3114</v>
      </c>
    </row>
    <row r="63" spans="1:13" x14ac:dyDescent="0.25">
      <c r="A63" s="25" t="s">
        <v>71</v>
      </c>
      <c r="B63" s="178">
        <v>1644</v>
      </c>
      <c r="C63" s="178">
        <v>1737</v>
      </c>
      <c r="D63" s="242">
        <v>1705</v>
      </c>
      <c r="E63" s="178">
        <v>1568</v>
      </c>
      <c r="F63" s="178">
        <v>1437</v>
      </c>
      <c r="G63" s="242">
        <v>1457</v>
      </c>
      <c r="H63" s="178">
        <v>1520</v>
      </c>
      <c r="I63" s="178">
        <v>1533.570203125</v>
      </c>
      <c r="J63" s="178">
        <v>1562</v>
      </c>
      <c r="K63" s="178">
        <v>1609</v>
      </c>
      <c r="L63" s="178">
        <v>1757</v>
      </c>
      <c r="M63" s="242">
        <v>1797</v>
      </c>
    </row>
    <row r="64" spans="1:13" x14ac:dyDescent="0.25">
      <c r="A64" s="3" t="s">
        <v>2</v>
      </c>
      <c r="B64" s="178">
        <v>767</v>
      </c>
      <c r="C64" s="178">
        <v>784</v>
      </c>
      <c r="D64" s="242">
        <v>817</v>
      </c>
      <c r="E64" s="178">
        <v>726</v>
      </c>
      <c r="F64" s="178">
        <v>668</v>
      </c>
      <c r="G64" s="242">
        <v>638</v>
      </c>
      <c r="H64" s="178">
        <v>645</v>
      </c>
      <c r="I64" s="178">
        <v>670.87156249999998</v>
      </c>
      <c r="J64" s="178">
        <v>797</v>
      </c>
      <c r="K64" s="178">
        <v>937</v>
      </c>
      <c r="L64" s="178">
        <v>1024</v>
      </c>
      <c r="M64" s="242">
        <v>959</v>
      </c>
    </row>
    <row r="65" spans="1:13" x14ac:dyDescent="0.25">
      <c r="A65" s="3" t="s">
        <v>3</v>
      </c>
      <c r="B65" s="178">
        <v>1011</v>
      </c>
      <c r="C65" s="178">
        <v>1058</v>
      </c>
      <c r="D65" s="242">
        <v>1168</v>
      </c>
      <c r="E65" s="178">
        <v>1212</v>
      </c>
      <c r="F65" s="178">
        <v>1062</v>
      </c>
      <c r="G65" s="242">
        <v>1084</v>
      </c>
      <c r="H65" s="178">
        <v>1057</v>
      </c>
      <c r="I65" s="178">
        <v>1103.971359375</v>
      </c>
      <c r="J65" s="178">
        <v>1058</v>
      </c>
      <c r="K65" s="178">
        <v>1127</v>
      </c>
      <c r="L65" s="178">
        <v>1205</v>
      </c>
      <c r="M65" s="242">
        <v>1173</v>
      </c>
    </row>
    <row r="66" spans="1:13" x14ac:dyDescent="0.25">
      <c r="A66" s="25" t="s">
        <v>70</v>
      </c>
      <c r="B66" s="178">
        <v>328</v>
      </c>
      <c r="C66" s="178">
        <v>318</v>
      </c>
      <c r="D66" s="242">
        <v>355</v>
      </c>
      <c r="E66" s="178">
        <v>351</v>
      </c>
      <c r="F66" s="178">
        <v>342</v>
      </c>
      <c r="G66" s="242">
        <v>323</v>
      </c>
      <c r="H66" s="178">
        <v>322</v>
      </c>
      <c r="I66" s="178">
        <v>308.13546874999997</v>
      </c>
      <c r="J66" s="178">
        <v>308</v>
      </c>
      <c r="K66" s="178">
        <v>312</v>
      </c>
      <c r="L66" s="178">
        <v>373</v>
      </c>
      <c r="M66" s="242">
        <v>361</v>
      </c>
    </row>
    <row r="67" spans="1:13" x14ac:dyDescent="0.25">
      <c r="A67" s="26" t="s">
        <v>13</v>
      </c>
      <c r="B67" s="237">
        <v>11964</v>
      </c>
      <c r="C67" s="237">
        <v>12561</v>
      </c>
      <c r="D67" s="198">
        <v>13659</v>
      </c>
      <c r="E67" s="198">
        <v>13408</v>
      </c>
      <c r="F67" s="198">
        <v>13093</v>
      </c>
      <c r="G67" s="198">
        <v>12636</v>
      </c>
      <c r="H67" s="198">
        <v>12638</v>
      </c>
      <c r="I67" s="198">
        <v>12651.409859375</v>
      </c>
      <c r="J67" s="198">
        <v>13493</v>
      </c>
      <c r="K67" s="198">
        <v>15364</v>
      </c>
      <c r="L67" s="198">
        <v>15411</v>
      </c>
      <c r="M67" s="198">
        <v>14848</v>
      </c>
    </row>
    <row r="68" spans="1:13" x14ac:dyDescent="0.25">
      <c r="A68" s="26"/>
    </row>
    <row r="69" spans="1:13" x14ac:dyDescent="0.25">
      <c r="A69" s="3"/>
    </row>
    <row r="70" spans="1:13" ht="15.75" thickBot="1" x14ac:dyDescent="0.3">
      <c r="A70" s="3"/>
      <c r="B70" s="269" t="s">
        <v>895</v>
      </c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</row>
    <row r="71" spans="1:13" x14ac:dyDescent="0.25">
      <c r="A71" s="3"/>
      <c r="B71" s="214">
        <v>41640</v>
      </c>
      <c r="C71" s="215">
        <v>41681</v>
      </c>
      <c r="D71" s="215">
        <v>41709</v>
      </c>
      <c r="E71" s="215">
        <v>41740</v>
      </c>
      <c r="F71" s="215">
        <v>41770</v>
      </c>
      <c r="G71" s="215">
        <v>41801</v>
      </c>
      <c r="H71" s="215">
        <v>41831</v>
      </c>
      <c r="I71" s="215">
        <v>41862</v>
      </c>
      <c r="J71" s="215">
        <v>41893</v>
      </c>
      <c r="K71" s="215">
        <v>41923</v>
      </c>
      <c r="L71" s="215">
        <v>41954</v>
      </c>
      <c r="M71" s="216">
        <v>41984</v>
      </c>
    </row>
    <row r="72" spans="1:13" x14ac:dyDescent="0.25">
      <c r="A72" s="3" t="s">
        <v>0</v>
      </c>
      <c r="B72" s="9">
        <v>0.499</v>
      </c>
      <c r="C72" s="200">
        <v>0.49199999999999999</v>
      </c>
      <c r="D72" s="9">
        <v>0.48099999999999998</v>
      </c>
      <c r="E72" s="9">
        <v>0.48199999999999998</v>
      </c>
      <c r="F72" s="200">
        <v>0.47599999999999998</v>
      </c>
      <c r="G72" s="9">
        <v>0.47299999999999998</v>
      </c>
      <c r="H72" s="9">
        <v>0.47</v>
      </c>
      <c r="I72" s="9">
        <v>0.47299999999999998</v>
      </c>
      <c r="J72" s="9">
        <v>0.47299999999999998</v>
      </c>
      <c r="K72" s="9">
        <v>0.46700000000000003</v>
      </c>
      <c r="L72" s="9">
        <v>0.47099999999999997</v>
      </c>
      <c r="M72" s="9">
        <v>0.47199999999999998</v>
      </c>
    </row>
    <row r="73" spans="1:13" x14ac:dyDescent="0.25">
      <c r="A73" s="3" t="s">
        <v>1</v>
      </c>
      <c r="B73" s="9">
        <v>0.71899999999999997</v>
      </c>
      <c r="C73" s="200">
        <v>0.72</v>
      </c>
      <c r="D73" s="9">
        <v>0.71199999999999997</v>
      </c>
      <c r="E73" s="9">
        <v>0.70499999999999996</v>
      </c>
      <c r="F73" s="200">
        <v>0.71199999999999997</v>
      </c>
      <c r="G73" s="9">
        <v>0.71399999999999997</v>
      </c>
      <c r="H73" s="9">
        <v>0.70399999999999996</v>
      </c>
      <c r="I73" s="9">
        <v>0.69499999999999995</v>
      </c>
      <c r="J73" s="9">
        <v>0.68700000000000006</v>
      </c>
      <c r="K73" s="9">
        <v>0.68400000000000005</v>
      </c>
      <c r="L73" s="9">
        <v>0.69199999999999995</v>
      </c>
      <c r="M73" s="9">
        <v>0.69699999999999995</v>
      </c>
    </row>
    <row r="74" spans="1:13" x14ac:dyDescent="0.25">
      <c r="A74" s="25" t="s">
        <v>71</v>
      </c>
      <c r="B74" s="9">
        <v>1.3029999999999999</v>
      </c>
      <c r="C74" s="200">
        <v>1.325</v>
      </c>
      <c r="D74" s="9">
        <v>1.3640000000000001</v>
      </c>
      <c r="E74" s="9">
        <v>1.397</v>
      </c>
      <c r="F74" s="200">
        <v>1.34</v>
      </c>
      <c r="G74" s="9">
        <v>1.298</v>
      </c>
      <c r="H74" s="9">
        <v>1.25</v>
      </c>
      <c r="I74" s="9">
        <v>1.2589999999999999</v>
      </c>
      <c r="J74" s="9">
        <v>1.2909999999999999</v>
      </c>
      <c r="K74" s="9">
        <v>1.302</v>
      </c>
      <c r="L74" s="9">
        <v>1.2989999999999999</v>
      </c>
      <c r="M74" s="9">
        <v>1.2789999999999999</v>
      </c>
    </row>
    <row r="75" spans="1:13" x14ac:dyDescent="0.25">
      <c r="A75" s="3" t="s">
        <v>2</v>
      </c>
      <c r="B75" s="9">
        <v>0.82299999999999995</v>
      </c>
      <c r="C75" s="200">
        <v>0.80600000000000005</v>
      </c>
      <c r="D75" s="9">
        <v>0.80400000000000005</v>
      </c>
      <c r="E75" s="9">
        <v>0.82199999999999995</v>
      </c>
      <c r="F75" s="200">
        <v>0.85299999999999998</v>
      </c>
      <c r="G75" s="9">
        <v>0.86099999999999999</v>
      </c>
      <c r="H75" s="9">
        <v>0.85</v>
      </c>
      <c r="I75" s="9">
        <v>0.83</v>
      </c>
      <c r="J75" s="9">
        <v>0.78800000000000003</v>
      </c>
      <c r="K75" s="9">
        <v>0.75900000000000001</v>
      </c>
      <c r="L75" s="9">
        <v>0.746</v>
      </c>
      <c r="M75" s="9">
        <v>0.76</v>
      </c>
    </row>
    <row r="76" spans="1:13" x14ac:dyDescent="0.25">
      <c r="A76" s="3" t="s">
        <v>3</v>
      </c>
      <c r="B76" s="9">
        <v>1.3540000000000001</v>
      </c>
      <c r="C76" s="200">
        <v>1.36</v>
      </c>
      <c r="D76" s="9">
        <v>1.369</v>
      </c>
      <c r="E76" s="9">
        <v>1.3919999999999999</v>
      </c>
      <c r="F76" s="200">
        <v>1.409</v>
      </c>
      <c r="G76" s="9">
        <v>1.43</v>
      </c>
      <c r="H76" s="9">
        <v>1.409</v>
      </c>
      <c r="I76" s="9">
        <v>1.3979999999999999</v>
      </c>
      <c r="J76" s="9">
        <v>1.3620000000000001</v>
      </c>
      <c r="K76" s="9">
        <v>1.331</v>
      </c>
      <c r="L76" s="9">
        <v>1.3169999999999999</v>
      </c>
      <c r="M76" s="9">
        <v>1.321</v>
      </c>
    </row>
    <row r="77" spans="1:13" x14ac:dyDescent="0.25">
      <c r="A77" s="25" t="s">
        <v>70</v>
      </c>
      <c r="B77" s="9">
        <v>1.698</v>
      </c>
      <c r="C77" s="200">
        <v>1.7010000000000001</v>
      </c>
      <c r="D77" s="9">
        <v>1.7070000000000001</v>
      </c>
      <c r="E77" s="9">
        <v>1.712</v>
      </c>
      <c r="F77" s="200">
        <v>1.7230000000000001</v>
      </c>
      <c r="G77" s="9">
        <v>1.7150000000000001</v>
      </c>
      <c r="H77" s="9">
        <v>1.712</v>
      </c>
      <c r="I77" s="9">
        <v>1.7090000000000001</v>
      </c>
      <c r="J77" s="9">
        <v>1.7070000000000001</v>
      </c>
      <c r="K77" s="9">
        <v>1.6919999999999999</v>
      </c>
      <c r="L77" s="9">
        <v>1.677</v>
      </c>
      <c r="M77" s="9">
        <v>1.6639999999999999</v>
      </c>
    </row>
    <row r="78" spans="1:13" x14ac:dyDescent="0.25">
      <c r="A78" s="27" t="s">
        <v>13</v>
      </c>
      <c r="B78" s="199">
        <v>0.78</v>
      </c>
      <c r="C78" s="199">
        <v>0.77800000000000002</v>
      </c>
      <c r="D78" s="199">
        <v>0.76700000000000002</v>
      </c>
      <c r="E78" s="199">
        <v>0.76900000000000002</v>
      </c>
      <c r="F78" s="199">
        <v>0.747</v>
      </c>
      <c r="G78" s="199">
        <v>0.749</v>
      </c>
      <c r="H78" s="199">
        <v>0.73699999999999999</v>
      </c>
      <c r="I78" s="199">
        <v>0.74</v>
      </c>
      <c r="J78" s="199">
        <v>0.72499999999999998</v>
      </c>
      <c r="K78" s="199">
        <v>0.70499999999999996</v>
      </c>
      <c r="L78" s="199">
        <v>0.72399999999999998</v>
      </c>
      <c r="M78" s="199">
        <v>0.73099999999999998</v>
      </c>
    </row>
    <row r="79" spans="1:13" x14ac:dyDescent="0.25">
      <c r="A79" s="27"/>
    </row>
    <row r="80" spans="1:13" x14ac:dyDescent="0.25">
      <c r="A80" s="3"/>
      <c r="E80" s="111"/>
    </row>
    <row r="81" spans="1:13" ht="15.75" thickBot="1" x14ac:dyDescent="0.3">
      <c r="A81" s="3"/>
      <c r="B81" s="269" t="s">
        <v>668</v>
      </c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69"/>
    </row>
    <row r="82" spans="1:13" x14ac:dyDescent="0.25">
      <c r="A82" s="3"/>
      <c r="B82" s="214">
        <v>41640</v>
      </c>
      <c r="C82" s="215">
        <v>41681</v>
      </c>
      <c r="D82" s="215">
        <v>41709</v>
      </c>
      <c r="E82" s="215">
        <v>41740</v>
      </c>
      <c r="F82" s="215">
        <v>41770</v>
      </c>
      <c r="G82" s="215">
        <v>41801</v>
      </c>
      <c r="H82" s="215">
        <v>41831</v>
      </c>
      <c r="I82" s="215">
        <v>41862</v>
      </c>
      <c r="J82" s="215">
        <v>41893</v>
      </c>
      <c r="K82" s="215">
        <v>41923</v>
      </c>
      <c r="L82" s="215">
        <v>41954</v>
      </c>
      <c r="M82" s="216">
        <v>41984</v>
      </c>
    </row>
    <row r="83" spans="1:13" x14ac:dyDescent="0.25">
      <c r="A83" s="3" t="s">
        <v>33</v>
      </c>
      <c r="B83" s="178">
        <v>11003</v>
      </c>
      <c r="C83" s="178">
        <v>12020</v>
      </c>
      <c r="D83" s="242">
        <v>12116</v>
      </c>
      <c r="E83" s="178">
        <v>10575</v>
      </c>
      <c r="F83" s="178">
        <v>11183</v>
      </c>
      <c r="G83" s="242">
        <v>10906</v>
      </c>
      <c r="H83" s="178">
        <v>10517</v>
      </c>
      <c r="I83" s="178">
        <v>11372</v>
      </c>
      <c r="J83" s="178">
        <v>13046</v>
      </c>
      <c r="K83" s="178">
        <v>15377</v>
      </c>
      <c r="L83" s="178">
        <v>11355</v>
      </c>
      <c r="M83" s="178">
        <v>11882</v>
      </c>
    </row>
    <row r="84" spans="1:13" x14ac:dyDescent="0.25">
      <c r="A84" s="3" t="s">
        <v>34</v>
      </c>
      <c r="B84" s="178">
        <v>1116</v>
      </c>
      <c r="C84" s="178">
        <v>1231</v>
      </c>
      <c r="D84" s="242">
        <v>1194</v>
      </c>
      <c r="E84" s="178">
        <v>1029</v>
      </c>
      <c r="F84" s="178">
        <v>1181</v>
      </c>
      <c r="G84" s="242">
        <v>1091</v>
      </c>
      <c r="H84" s="178">
        <v>1053</v>
      </c>
      <c r="I84" s="178">
        <v>1133</v>
      </c>
      <c r="J84" s="178">
        <v>1445</v>
      </c>
      <c r="K84" s="178">
        <v>1484</v>
      </c>
      <c r="L84" s="178">
        <v>993</v>
      </c>
      <c r="M84" s="178">
        <v>1133</v>
      </c>
    </row>
    <row r="85" spans="1:13" x14ac:dyDescent="0.25">
      <c r="A85" s="3" t="s">
        <v>19</v>
      </c>
      <c r="B85" s="178">
        <v>827</v>
      </c>
      <c r="C85" s="178">
        <v>751</v>
      </c>
      <c r="D85" s="242">
        <v>752</v>
      </c>
      <c r="E85" s="178">
        <v>614</v>
      </c>
      <c r="F85" s="178">
        <v>634</v>
      </c>
      <c r="G85" s="242">
        <v>694</v>
      </c>
      <c r="H85" s="178">
        <v>673</v>
      </c>
      <c r="I85" s="178">
        <v>535</v>
      </c>
      <c r="J85" s="178">
        <v>763</v>
      </c>
      <c r="K85" s="178">
        <v>725</v>
      </c>
      <c r="L85" s="178">
        <v>604</v>
      </c>
      <c r="M85" s="178">
        <v>607</v>
      </c>
    </row>
    <row r="86" spans="1:13" x14ac:dyDescent="0.25">
      <c r="A86" s="27" t="s">
        <v>32</v>
      </c>
      <c r="B86" s="237">
        <v>12946</v>
      </c>
      <c r="C86" s="237">
        <v>14002</v>
      </c>
      <c r="D86" s="198">
        <v>14062</v>
      </c>
      <c r="E86" s="198">
        <v>12218</v>
      </c>
      <c r="F86" s="198">
        <v>12998</v>
      </c>
      <c r="G86" s="198">
        <v>12691</v>
      </c>
      <c r="H86" s="198">
        <v>12243</v>
      </c>
      <c r="I86" s="198">
        <v>13040</v>
      </c>
      <c r="J86" s="198">
        <v>15254</v>
      </c>
      <c r="K86" s="198">
        <v>17586</v>
      </c>
      <c r="L86" s="198">
        <v>12953</v>
      </c>
      <c r="M86" s="198">
        <v>13623</v>
      </c>
    </row>
    <row r="87" spans="1:13" x14ac:dyDescent="0.25">
      <c r="A87" s="27"/>
      <c r="B87" s="206"/>
      <c r="C87" s="206"/>
      <c r="D87" s="206"/>
      <c r="E87" s="206"/>
      <c r="F87" s="206"/>
      <c r="G87" s="206"/>
      <c r="H87" s="206"/>
      <c r="I87" s="239"/>
      <c r="J87" s="206"/>
      <c r="K87" s="206"/>
      <c r="L87" s="206"/>
      <c r="M87" s="206"/>
    </row>
    <row r="88" spans="1:13" x14ac:dyDescent="0.25">
      <c r="A88" s="267" t="s">
        <v>919</v>
      </c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</row>
    <row r="89" spans="1:13" ht="30" customHeight="1" x14ac:dyDescent="0.25">
      <c r="A89" s="267" t="s">
        <v>674</v>
      </c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</row>
    <row r="91" spans="1:13" ht="24.75" customHeight="1" x14ac:dyDescent="0.25">
      <c r="A91" s="207">
        <v>2013</v>
      </c>
      <c r="B91" s="268" t="s">
        <v>664</v>
      </c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</row>
    <row r="92" spans="1:13" ht="15" customHeight="1" x14ac:dyDescent="0.25">
      <c r="A92" s="8" t="s">
        <v>72</v>
      </c>
      <c r="B92" s="92">
        <v>21</v>
      </c>
      <c r="C92" s="92">
        <v>19</v>
      </c>
      <c r="D92" s="92">
        <v>20</v>
      </c>
      <c r="E92" s="92">
        <v>22</v>
      </c>
      <c r="F92" s="92">
        <v>22</v>
      </c>
      <c r="G92" s="92">
        <v>20</v>
      </c>
      <c r="H92" s="92">
        <v>22</v>
      </c>
      <c r="I92" s="92">
        <v>22</v>
      </c>
      <c r="J92" s="92">
        <v>20</v>
      </c>
      <c r="K92" s="92">
        <v>23</v>
      </c>
      <c r="L92" s="92">
        <v>20</v>
      </c>
      <c r="M92" s="92">
        <v>21</v>
      </c>
    </row>
    <row r="93" spans="1:13" ht="15.75" thickBot="1" x14ac:dyDescent="0.3">
      <c r="A93" s="3"/>
      <c r="B93" s="269" t="s">
        <v>665</v>
      </c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</row>
    <row r="94" spans="1:13" x14ac:dyDescent="0.25">
      <c r="A94" s="3"/>
      <c r="B94" s="214">
        <v>41275</v>
      </c>
      <c r="C94" s="215">
        <v>41316</v>
      </c>
      <c r="D94" s="215">
        <v>41344</v>
      </c>
      <c r="E94" s="215">
        <v>41375</v>
      </c>
      <c r="F94" s="215">
        <v>41405</v>
      </c>
      <c r="G94" s="215">
        <v>41436</v>
      </c>
      <c r="H94" s="215">
        <v>41466</v>
      </c>
      <c r="I94" s="215">
        <v>41497</v>
      </c>
      <c r="J94" s="215">
        <v>41528</v>
      </c>
      <c r="K94" s="215">
        <v>41558</v>
      </c>
      <c r="L94" s="215">
        <v>41589</v>
      </c>
      <c r="M94" s="216">
        <v>41619</v>
      </c>
    </row>
    <row r="95" spans="1:13" x14ac:dyDescent="0.25">
      <c r="A95" s="3" t="s">
        <v>0</v>
      </c>
      <c r="B95" s="178">
        <v>5328</v>
      </c>
      <c r="C95" s="178">
        <v>6472</v>
      </c>
      <c r="D95" s="242">
        <v>5225</v>
      </c>
      <c r="E95" s="178">
        <v>4272</v>
      </c>
      <c r="F95" s="178">
        <v>7790</v>
      </c>
      <c r="G95" s="178">
        <v>8581</v>
      </c>
      <c r="H95" s="178">
        <v>4968</v>
      </c>
      <c r="I95" s="178">
        <v>6060</v>
      </c>
      <c r="J95" s="178">
        <v>6554</v>
      </c>
      <c r="K95" s="178">
        <v>4868</v>
      </c>
      <c r="L95" s="178">
        <v>6017</v>
      </c>
      <c r="M95" s="178">
        <v>5010</v>
      </c>
    </row>
    <row r="96" spans="1:13" x14ac:dyDescent="0.25">
      <c r="A96" s="3" t="s">
        <v>1</v>
      </c>
      <c r="B96" s="178">
        <v>2108</v>
      </c>
      <c r="C96" s="178">
        <v>2686</v>
      </c>
      <c r="D96" s="242">
        <v>3059</v>
      </c>
      <c r="E96" s="178">
        <v>2720</v>
      </c>
      <c r="F96" s="178">
        <v>2773</v>
      </c>
      <c r="G96" s="178">
        <v>3810</v>
      </c>
      <c r="H96" s="178">
        <v>2029</v>
      </c>
      <c r="I96" s="178">
        <v>2351</v>
      </c>
      <c r="J96" s="178">
        <v>2888</v>
      </c>
      <c r="K96" s="178">
        <v>2682</v>
      </c>
      <c r="L96" s="178">
        <v>2213</v>
      </c>
      <c r="M96" s="178">
        <v>2487</v>
      </c>
    </row>
    <row r="97" spans="1:13" x14ac:dyDescent="0.25">
      <c r="A97" s="25" t="s">
        <v>71</v>
      </c>
      <c r="B97" s="178">
        <v>1679</v>
      </c>
      <c r="C97" s="178">
        <v>1751</v>
      </c>
      <c r="D97" s="242">
        <v>1764</v>
      </c>
      <c r="E97" s="178">
        <v>1934</v>
      </c>
      <c r="F97" s="178">
        <v>1711</v>
      </c>
      <c r="G97" s="178">
        <v>1738</v>
      </c>
      <c r="H97" s="178">
        <v>1698</v>
      </c>
      <c r="I97" s="178">
        <v>1570</v>
      </c>
      <c r="J97" s="178">
        <v>1555</v>
      </c>
      <c r="K97" s="178">
        <v>1626</v>
      </c>
      <c r="L97" s="178">
        <v>1533</v>
      </c>
      <c r="M97" s="178">
        <v>1547</v>
      </c>
    </row>
    <row r="98" spans="1:13" x14ac:dyDescent="0.25">
      <c r="A98" s="3" t="s">
        <v>2</v>
      </c>
      <c r="B98" s="178">
        <v>900</v>
      </c>
      <c r="C98" s="178">
        <v>1067</v>
      </c>
      <c r="D98" s="242">
        <v>1072</v>
      </c>
      <c r="E98" s="178">
        <v>898</v>
      </c>
      <c r="F98" s="178">
        <v>1031</v>
      </c>
      <c r="G98" s="178">
        <v>1213</v>
      </c>
      <c r="H98" s="178">
        <v>807</v>
      </c>
      <c r="I98" s="178">
        <v>745</v>
      </c>
      <c r="J98" s="178">
        <v>825</v>
      </c>
      <c r="K98" s="178">
        <v>644</v>
      </c>
      <c r="L98" s="178">
        <v>718</v>
      </c>
      <c r="M98" s="178">
        <v>760</v>
      </c>
    </row>
    <row r="99" spans="1:13" x14ac:dyDescent="0.25">
      <c r="A99" s="3" t="s">
        <v>3</v>
      </c>
      <c r="B99" s="178">
        <v>1030</v>
      </c>
      <c r="C99" s="178">
        <v>1263</v>
      </c>
      <c r="D99" s="242">
        <v>969</v>
      </c>
      <c r="E99" s="178">
        <v>1210</v>
      </c>
      <c r="F99" s="178">
        <v>958</v>
      </c>
      <c r="G99" s="178">
        <v>1156</v>
      </c>
      <c r="H99" s="178">
        <v>984</v>
      </c>
      <c r="I99" s="178">
        <v>1117</v>
      </c>
      <c r="J99" s="178">
        <v>918</v>
      </c>
      <c r="K99" s="178">
        <v>976</v>
      </c>
      <c r="L99" s="178">
        <v>1220</v>
      </c>
      <c r="M99" s="178">
        <v>793</v>
      </c>
    </row>
    <row r="100" spans="1:13" x14ac:dyDescent="0.25">
      <c r="A100" s="25" t="s">
        <v>70</v>
      </c>
      <c r="B100" s="178">
        <v>384</v>
      </c>
      <c r="C100" s="178">
        <v>439</v>
      </c>
      <c r="D100" s="242">
        <v>368</v>
      </c>
      <c r="E100" s="178">
        <v>532</v>
      </c>
      <c r="F100" s="178">
        <v>444</v>
      </c>
      <c r="G100" s="178">
        <v>435</v>
      </c>
      <c r="H100" s="178">
        <v>376</v>
      </c>
      <c r="I100" s="178">
        <v>374</v>
      </c>
      <c r="J100" s="178">
        <v>327</v>
      </c>
      <c r="K100" s="178">
        <v>302</v>
      </c>
      <c r="L100" s="178">
        <v>379</v>
      </c>
      <c r="M100" s="178">
        <v>276</v>
      </c>
    </row>
    <row r="101" spans="1:13" x14ac:dyDescent="0.25">
      <c r="A101" s="26" t="s">
        <v>13</v>
      </c>
      <c r="B101" s="237">
        <v>11429</v>
      </c>
      <c r="C101" s="237">
        <v>13678</v>
      </c>
      <c r="D101" s="198">
        <v>12458</v>
      </c>
      <c r="E101" s="237">
        <v>11566</v>
      </c>
      <c r="F101" s="237">
        <v>14707</v>
      </c>
      <c r="G101" s="237">
        <v>16933</v>
      </c>
      <c r="H101" s="237">
        <v>10863</v>
      </c>
      <c r="I101" s="237">
        <v>12218</v>
      </c>
      <c r="J101" s="237">
        <v>13067</v>
      </c>
      <c r="K101" s="237">
        <v>11097</v>
      </c>
      <c r="L101" s="237">
        <v>12079</v>
      </c>
      <c r="M101" s="237">
        <v>10873</v>
      </c>
    </row>
    <row r="102" spans="1:13" x14ac:dyDescent="0.25">
      <c r="A102" s="26"/>
    </row>
    <row r="103" spans="1:13" x14ac:dyDescent="0.25">
      <c r="A103" s="26"/>
    </row>
    <row r="104" spans="1:13" ht="15.75" thickBot="1" x14ac:dyDescent="0.3">
      <c r="A104" s="3"/>
      <c r="B104" s="269" t="s">
        <v>666</v>
      </c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</row>
    <row r="105" spans="1:13" x14ac:dyDescent="0.25">
      <c r="A105" s="3"/>
      <c r="B105" s="214">
        <v>41275</v>
      </c>
      <c r="C105" s="215">
        <v>41316</v>
      </c>
      <c r="D105" s="215">
        <v>41344</v>
      </c>
      <c r="E105" s="215">
        <v>41375</v>
      </c>
      <c r="F105" s="215">
        <v>41405</v>
      </c>
      <c r="G105" s="252">
        <v>41436</v>
      </c>
      <c r="H105" s="215">
        <v>41466</v>
      </c>
      <c r="I105" s="215">
        <v>41497</v>
      </c>
      <c r="J105" s="215">
        <v>41528</v>
      </c>
      <c r="K105" s="215">
        <v>41558</v>
      </c>
      <c r="L105" s="215">
        <v>41589</v>
      </c>
      <c r="M105" s="216">
        <v>41619</v>
      </c>
    </row>
    <row r="106" spans="1:13" x14ac:dyDescent="0.25">
      <c r="A106" s="3" t="s">
        <v>0</v>
      </c>
      <c r="B106" s="178">
        <v>4529</v>
      </c>
      <c r="C106" s="178">
        <v>5128</v>
      </c>
      <c r="D106" s="242">
        <v>5656</v>
      </c>
      <c r="E106" s="178">
        <v>5270</v>
      </c>
      <c r="F106" s="178">
        <v>5779</v>
      </c>
      <c r="G106" s="242">
        <v>6827.9419531249978</v>
      </c>
      <c r="H106" s="178">
        <v>7067</v>
      </c>
      <c r="I106" s="178">
        <v>6473</v>
      </c>
      <c r="J106" s="178">
        <v>5839</v>
      </c>
      <c r="K106" s="178">
        <v>5790</v>
      </c>
      <c r="L106" s="178">
        <v>5768</v>
      </c>
      <c r="M106" s="242">
        <v>5274.0788750000002</v>
      </c>
    </row>
    <row r="107" spans="1:13" x14ac:dyDescent="0.25">
      <c r="A107" s="3" t="s">
        <v>1</v>
      </c>
      <c r="B107" s="178">
        <v>2489</v>
      </c>
      <c r="C107" s="178">
        <v>2482</v>
      </c>
      <c r="D107" s="242">
        <v>2608</v>
      </c>
      <c r="E107" s="178">
        <v>2821</v>
      </c>
      <c r="F107" s="178">
        <v>2844</v>
      </c>
      <c r="G107" s="242">
        <v>3078.8737343749999</v>
      </c>
      <c r="H107" s="178">
        <v>2841</v>
      </c>
      <c r="I107" s="178">
        <v>2696</v>
      </c>
      <c r="J107" s="178">
        <v>2408</v>
      </c>
      <c r="K107" s="178">
        <v>2633</v>
      </c>
      <c r="L107" s="178">
        <v>2599</v>
      </c>
      <c r="M107" s="242">
        <v>2471.370203125</v>
      </c>
    </row>
    <row r="108" spans="1:13" x14ac:dyDescent="0.25">
      <c r="A108" s="25" t="s">
        <v>71</v>
      </c>
      <c r="B108" s="178">
        <v>1509</v>
      </c>
      <c r="C108" s="178">
        <v>1587</v>
      </c>
      <c r="D108" s="242">
        <v>1730</v>
      </c>
      <c r="E108" s="178">
        <v>1821</v>
      </c>
      <c r="F108" s="178">
        <v>1804</v>
      </c>
      <c r="G108" s="242">
        <v>1796.1765312499983</v>
      </c>
      <c r="H108" s="178">
        <v>1715</v>
      </c>
      <c r="I108" s="178">
        <v>1667</v>
      </c>
      <c r="J108" s="178">
        <v>1609</v>
      </c>
      <c r="K108" s="178">
        <v>1585</v>
      </c>
      <c r="L108" s="178">
        <v>1574</v>
      </c>
      <c r="M108" s="242">
        <v>1571</v>
      </c>
    </row>
    <row r="109" spans="1:13" x14ac:dyDescent="0.25">
      <c r="A109" s="3" t="s">
        <v>2</v>
      </c>
      <c r="B109" s="178">
        <v>834</v>
      </c>
      <c r="C109" s="178">
        <v>928</v>
      </c>
      <c r="D109" s="242">
        <v>1010</v>
      </c>
      <c r="E109" s="178">
        <v>1008</v>
      </c>
      <c r="F109" s="178">
        <v>998</v>
      </c>
      <c r="G109" s="242">
        <v>1042.0837031249998</v>
      </c>
      <c r="H109" s="178">
        <v>1011</v>
      </c>
      <c r="I109" s="178">
        <v>913</v>
      </c>
      <c r="J109" s="178">
        <v>792</v>
      </c>
      <c r="K109" s="178">
        <v>734</v>
      </c>
      <c r="L109" s="178">
        <v>725</v>
      </c>
      <c r="M109" s="242">
        <v>705</v>
      </c>
    </row>
    <row r="110" spans="1:13" x14ac:dyDescent="0.25">
      <c r="A110" s="3" t="s">
        <v>3</v>
      </c>
      <c r="B110" s="178">
        <v>1002</v>
      </c>
      <c r="C110" s="178">
        <v>1053</v>
      </c>
      <c r="D110" s="242">
        <v>1084</v>
      </c>
      <c r="E110" s="178">
        <v>1148</v>
      </c>
      <c r="F110" s="178">
        <v>1048</v>
      </c>
      <c r="G110" s="242">
        <v>1106.4073906250003</v>
      </c>
      <c r="H110" s="178">
        <v>1029</v>
      </c>
      <c r="I110" s="178">
        <v>1084</v>
      </c>
      <c r="J110" s="178">
        <v>1009</v>
      </c>
      <c r="K110" s="178">
        <v>1006</v>
      </c>
      <c r="L110" s="178">
        <v>1035</v>
      </c>
      <c r="M110" s="242">
        <v>992</v>
      </c>
    </row>
    <row r="111" spans="1:13" x14ac:dyDescent="0.25">
      <c r="A111" s="25" t="s">
        <v>70</v>
      </c>
      <c r="B111" s="178">
        <v>362</v>
      </c>
      <c r="C111" s="178">
        <v>368</v>
      </c>
      <c r="D111" s="242">
        <v>396</v>
      </c>
      <c r="E111" s="178">
        <v>449</v>
      </c>
      <c r="F111" s="178">
        <v>451</v>
      </c>
      <c r="G111" s="242">
        <v>471</v>
      </c>
      <c r="H111" s="178">
        <v>418</v>
      </c>
      <c r="I111" s="178">
        <v>394</v>
      </c>
      <c r="J111" s="178">
        <v>360</v>
      </c>
      <c r="K111" s="178">
        <v>334</v>
      </c>
      <c r="L111" s="178">
        <v>334</v>
      </c>
      <c r="M111" s="242">
        <v>317.29884375</v>
      </c>
    </row>
    <row r="112" spans="1:13" x14ac:dyDescent="0.25">
      <c r="A112" s="26" t="s">
        <v>13</v>
      </c>
      <c r="B112" s="237">
        <v>10724</v>
      </c>
      <c r="C112" s="237">
        <v>11547</v>
      </c>
      <c r="D112" s="198">
        <v>12484</v>
      </c>
      <c r="E112" s="198">
        <v>12516</v>
      </c>
      <c r="F112" s="198">
        <v>12924</v>
      </c>
      <c r="G112" s="198">
        <v>14323</v>
      </c>
      <c r="H112" s="198">
        <v>14081</v>
      </c>
      <c r="I112" s="198">
        <v>13226</v>
      </c>
      <c r="J112" s="198">
        <v>12018</v>
      </c>
      <c r="K112" s="198">
        <v>12083</v>
      </c>
      <c r="L112" s="198">
        <v>12034</v>
      </c>
      <c r="M112" s="198">
        <v>11330.767750000001</v>
      </c>
    </row>
    <row r="113" spans="1:13" x14ac:dyDescent="0.25">
      <c r="A113" s="26"/>
    </row>
    <row r="114" spans="1:13" x14ac:dyDescent="0.25">
      <c r="A114" s="3"/>
    </row>
    <row r="115" spans="1:13" ht="15.75" thickBot="1" x14ac:dyDescent="0.3">
      <c r="A115" s="3"/>
      <c r="B115" s="269" t="s">
        <v>895</v>
      </c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</row>
    <row r="116" spans="1:13" x14ac:dyDescent="0.25">
      <c r="A116" s="3"/>
      <c r="B116" s="214">
        <v>41275</v>
      </c>
      <c r="C116" s="215">
        <v>41316</v>
      </c>
      <c r="D116" s="215">
        <v>41344</v>
      </c>
      <c r="E116" s="215">
        <v>41375</v>
      </c>
      <c r="F116" s="215">
        <v>41405</v>
      </c>
      <c r="G116" s="215">
        <v>41436</v>
      </c>
      <c r="H116" s="215">
        <v>41466</v>
      </c>
      <c r="I116" s="215">
        <v>41497</v>
      </c>
      <c r="J116" s="215">
        <v>41528</v>
      </c>
      <c r="K116" s="215">
        <v>41558</v>
      </c>
      <c r="L116" s="215">
        <v>41589</v>
      </c>
      <c r="M116" s="216">
        <v>41619</v>
      </c>
    </row>
    <row r="117" spans="1:13" x14ac:dyDescent="0.25">
      <c r="A117" s="3" t="s">
        <v>0</v>
      </c>
      <c r="B117" s="9">
        <v>0.48699999999999999</v>
      </c>
      <c r="C117" s="200">
        <v>0.47218994459843489</v>
      </c>
      <c r="D117" s="9">
        <v>0.46800000000000003</v>
      </c>
      <c r="E117" s="9">
        <v>0.46800000000000003</v>
      </c>
      <c r="F117" s="200">
        <v>0.46536629954520692</v>
      </c>
      <c r="G117" s="9">
        <v>0.45500000000000002</v>
      </c>
      <c r="H117" s="9">
        <v>0.46100000000000002</v>
      </c>
      <c r="I117" s="9">
        <v>0.46600000000000003</v>
      </c>
      <c r="J117" s="9">
        <v>0.48399999999999999</v>
      </c>
      <c r="K117" s="9">
        <v>0.48199999999999998</v>
      </c>
      <c r="L117" s="9">
        <v>0.49916165674605045</v>
      </c>
      <c r="M117" s="9">
        <v>0.504</v>
      </c>
    </row>
    <row r="118" spans="1:13" x14ac:dyDescent="0.25">
      <c r="A118" s="3" t="s">
        <v>1</v>
      </c>
      <c r="B118" s="9">
        <v>0.70799999999999996</v>
      </c>
      <c r="C118" s="200">
        <v>0.69808893310198561</v>
      </c>
      <c r="D118" s="9">
        <v>0.69099999999999995</v>
      </c>
      <c r="E118" s="9">
        <v>0.69299999999999995</v>
      </c>
      <c r="F118" s="200">
        <v>0.70135520887795422</v>
      </c>
      <c r="G118" s="9">
        <v>0.71399999999999997</v>
      </c>
      <c r="H118" s="9">
        <v>0.71699999999999997</v>
      </c>
      <c r="I118" s="9">
        <v>0.71099999999999997</v>
      </c>
      <c r="J118" s="9">
        <v>0.69499999999999995</v>
      </c>
      <c r="K118" s="9">
        <v>0.68200000000000005</v>
      </c>
      <c r="L118" s="9">
        <v>0.68882977085280517</v>
      </c>
      <c r="M118" s="9">
        <v>0.70199999999999996</v>
      </c>
    </row>
    <row r="119" spans="1:13" x14ac:dyDescent="0.25">
      <c r="A119" s="25" t="s">
        <v>71</v>
      </c>
      <c r="B119" s="9">
        <v>1.4850000000000001</v>
      </c>
      <c r="C119" s="200">
        <v>1.4489156384905957</v>
      </c>
      <c r="D119" s="9">
        <v>1.39</v>
      </c>
      <c r="E119" s="9">
        <v>1.3180000000000001</v>
      </c>
      <c r="F119" s="200">
        <v>1.2784531454645625</v>
      </c>
      <c r="G119" s="9">
        <v>1.26</v>
      </c>
      <c r="H119" s="9">
        <v>1.27</v>
      </c>
      <c r="I119" s="9">
        <v>1.282</v>
      </c>
      <c r="J119" s="9">
        <v>1.3</v>
      </c>
      <c r="K119" s="9">
        <v>1.292</v>
      </c>
      <c r="L119" s="9">
        <v>1.3013017378435687</v>
      </c>
      <c r="M119" s="9">
        <v>1.2789999999999999</v>
      </c>
    </row>
    <row r="120" spans="1:13" x14ac:dyDescent="0.25">
      <c r="A120" s="3" t="s">
        <v>2</v>
      </c>
      <c r="B120" s="9">
        <v>0.83399999999999996</v>
      </c>
      <c r="C120" s="200">
        <v>0.84969431505960402</v>
      </c>
      <c r="D120" s="9">
        <v>0.84799999999999998</v>
      </c>
      <c r="E120" s="9">
        <v>0.86799999999999999</v>
      </c>
      <c r="F120" s="200">
        <v>0.85428135571031782</v>
      </c>
      <c r="G120" s="9">
        <v>0.82599999999999996</v>
      </c>
      <c r="H120" s="9">
        <v>0.80600000000000005</v>
      </c>
      <c r="I120" s="9">
        <v>0.80800000000000005</v>
      </c>
      <c r="J120" s="9">
        <v>0.81899999999999995</v>
      </c>
      <c r="K120" s="9">
        <v>0.82299999999999995</v>
      </c>
      <c r="L120" s="9">
        <v>0.83338151999730936</v>
      </c>
      <c r="M120" s="9">
        <v>0.83499999999999996</v>
      </c>
    </row>
    <row r="121" spans="1:13" x14ac:dyDescent="0.25">
      <c r="A121" s="3" t="s">
        <v>3</v>
      </c>
      <c r="B121" s="9">
        <v>1.3089999999999999</v>
      </c>
      <c r="C121" s="200">
        <v>1.3050116758870896</v>
      </c>
      <c r="D121" s="9">
        <v>1.3180000000000001</v>
      </c>
      <c r="E121" s="9">
        <v>1.337</v>
      </c>
      <c r="F121" s="200">
        <v>1.359902012573309</v>
      </c>
      <c r="G121" s="9">
        <v>1.3779999999999999</v>
      </c>
      <c r="H121" s="9">
        <v>1.383</v>
      </c>
      <c r="I121" s="9">
        <v>1.357</v>
      </c>
      <c r="J121" s="9">
        <v>1.323</v>
      </c>
      <c r="K121" s="9">
        <v>1.292</v>
      </c>
      <c r="L121" s="9">
        <v>1.3086201734739784</v>
      </c>
      <c r="M121" s="9">
        <v>1.327</v>
      </c>
    </row>
    <row r="122" spans="1:13" x14ac:dyDescent="0.25">
      <c r="A122" s="25" t="s">
        <v>70</v>
      </c>
      <c r="B122" s="9">
        <v>1.6779999999999999</v>
      </c>
      <c r="C122" s="200">
        <v>1.6639999999999999</v>
      </c>
      <c r="D122" s="9">
        <v>1.6559999999999999</v>
      </c>
      <c r="E122" s="9">
        <v>1.6319999999999999</v>
      </c>
      <c r="F122" s="200">
        <v>1.6302468788504429</v>
      </c>
      <c r="G122" s="9">
        <v>1.613</v>
      </c>
      <c r="H122" s="9">
        <v>1.6240000000000001</v>
      </c>
      <c r="I122" s="9">
        <v>1.623</v>
      </c>
      <c r="J122" s="9">
        <v>1.6259999999999999</v>
      </c>
      <c r="K122" s="9">
        <v>1.6379999999999999</v>
      </c>
      <c r="L122" s="9">
        <v>1.6597632922169956</v>
      </c>
      <c r="M122" s="9">
        <v>1.6819999999999999</v>
      </c>
    </row>
    <row r="123" spans="1:13" x14ac:dyDescent="0.25">
      <c r="A123" s="27" t="s">
        <v>13</v>
      </c>
      <c r="B123" s="199">
        <v>0.82299999999999995</v>
      </c>
      <c r="C123" s="199">
        <v>0.79928288777734802</v>
      </c>
      <c r="D123" s="199">
        <v>0.78500000000000003</v>
      </c>
      <c r="E123" s="199">
        <v>0.79600000000000004</v>
      </c>
      <c r="F123" s="199">
        <v>0.77399377845249762</v>
      </c>
      <c r="G123" s="199">
        <v>0.748</v>
      </c>
      <c r="H123" s="199">
        <v>0.73799999999999999</v>
      </c>
      <c r="I123" s="199">
        <v>0.75</v>
      </c>
      <c r="J123" s="199">
        <v>0.76200000000000001</v>
      </c>
      <c r="K123" s="199">
        <v>0.752</v>
      </c>
      <c r="L123" s="199">
        <v>0.76699004342976818</v>
      </c>
      <c r="M123" s="199">
        <v>0.78</v>
      </c>
    </row>
    <row r="124" spans="1:13" x14ac:dyDescent="0.25">
      <c r="A124" s="27"/>
    </row>
    <row r="125" spans="1:13" x14ac:dyDescent="0.25">
      <c r="A125" s="3"/>
      <c r="E125" s="111"/>
    </row>
    <row r="126" spans="1:13" ht="15.75" thickBot="1" x14ac:dyDescent="0.3">
      <c r="A126" s="3"/>
      <c r="B126" s="269" t="s">
        <v>668</v>
      </c>
      <c r="C126" s="269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</row>
    <row r="127" spans="1:13" x14ac:dyDescent="0.25">
      <c r="A127" s="3"/>
      <c r="B127" s="214">
        <v>41275</v>
      </c>
      <c r="C127" s="215">
        <v>41316</v>
      </c>
      <c r="D127" s="215">
        <v>41344</v>
      </c>
      <c r="E127" s="215">
        <v>41375</v>
      </c>
      <c r="F127" s="215">
        <v>41405</v>
      </c>
      <c r="G127" s="215">
        <v>41436</v>
      </c>
      <c r="H127" s="215">
        <v>41466</v>
      </c>
      <c r="I127" s="215">
        <v>41497</v>
      </c>
      <c r="J127" s="215">
        <v>41528</v>
      </c>
      <c r="K127" s="215">
        <v>41558</v>
      </c>
      <c r="L127" s="215">
        <v>41589</v>
      </c>
      <c r="M127" s="216">
        <v>41619</v>
      </c>
    </row>
    <row r="128" spans="1:13" x14ac:dyDescent="0.25">
      <c r="A128" s="3" t="s">
        <v>33</v>
      </c>
      <c r="B128" s="178">
        <v>9919</v>
      </c>
      <c r="C128" s="178">
        <v>12001</v>
      </c>
      <c r="D128" s="242">
        <v>10908</v>
      </c>
      <c r="E128" s="178">
        <v>10096</v>
      </c>
      <c r="F128" s="178">
        <v>12872</v>
      </c>
      <c r="G128" s="242">
        <v>14599</v>
      </c>
      <c r="H128" s="178">
        <v>9236</v>
      </c>
      <c r="I128" s="178">
        <v>10402</v>
      </c>
      <c r="J128" s="178">
        <v>11034</v>
      </c>
      <c r="K128" s="178">
        <v>9503</v>
      </c>
      <c r="L128" s="178">
        <v>10481</v>
      </c>
      <c r="M128" s="178">
        <v>9243</v>
      </c>
    </row>
    <row r="129" spans="1:13" x14ac:dyDescent="0.25">
      <c r="A129" s="3" t="s">
        <v>34</v>
      </c>
      <c r="B129" s="178">
        <v>884</v>
      </c>
      <c r="C129" s="178">
        <v>941</v>
      </c>
      <c r="D129" s="242">
        <v>834</v>
      </c>
      <c r="E129" s="178">
        <v>749</v>
      </c>
      <c r="F129" s="178">
        <v>1180</v>
      </c>
      <c r="G129" s="242">
        <v>1508</v>
      </c>
      <c r="H129" s="178">
        <v>1025</v>
      </c>
      <c r="I129" s="178">
        <v>1195</v>
      </c>
      <c r="J129" s="178">
        <v>1312</v>
      </c>
      <c r="K129" s="178">
        <v>966</v>
      </c>
      <c r="L129" s="178">
        <v>966</v>
      </c>
      <c r="M129" s="178">
        <v>938</v>
      </c>
    </row>
    <row r="130" spans="1:13" x14ac:dyDescent="0.25">
      <c r="A130" s="3" t="s">
        <v>19</v>
      </c>
      <c r="B130" s="178">
        <v>232</v>
      </c>
      <c r="C130" s="178">
        <v>339</v>
      </c>
      <c r="D130" s="242">
        <v>259</v>
      </c>
      <c r="E130" s="178">
        <v>239</v>
      </c>
      <c r="F130" s="178">
        <v>264</v>
      </c>
      <c r="G130" s="242">
        <v>420</v>
      </c>
      <c r="H130" s="178">
        <v>271</v>
      </c>
      <c r="I130" s="178">
        <v>319</v>
      </c>
      <c r="J130" s="178">
        <v>357</v>
      </c>
      <c r="K130" s="178">
        <v>254</v>
      </c>
      <c r="L130" s="178">
        <v>278</v>
      </c>
      <c r="M130" s="178">
        <v>308</v>
      </c>
    </row>
    <row r="131" spans="1:13" x14ac:dyDescent="0.25">
      <c r="A131" s="26" t="s">
        <v>35</v>
      </c>
      <c r="B131" s="237">
        <v>11035</v>
      </c>
      <c r="C131" s="237">
        <v>13281</v>
      </c>
      <c r="D131" s="198">
        <v>12002</v>
      </c>
      <c r="E131" s="237">
        <v>11085</v>
      </c>
      <c r="F131" s="237">
        <v>14316</v>
      </c>
      <c r="G131" s="198">
        <v>16527</v>
      </c>
      <c r="H131" s="237">
        <v>10532</v>
      </c>
      <c r="I131" s="237">
        <v>11915</v>
      </c>
      <c r="J131" s="237">
        <v>12703</v>
      </c>
      <c r="K131" s="237">
        <v>10723</v>
      </c>
      <c r="L131" s="237">
        <v>11724</v>
      </c>
      <c r="M131" s="237">
        <v>10489</v>
      </c>
    </row>
    <row r="132" spans="1:13" x14ac:dyDescent="0.25">
      <c r="A132" s="3" t="s">
        <v>10</v>
      </c>
      <c r="B132" s="178">
        <v>394</v>
      </c>
      <c r="C132" s="178">
        <v>398</v>
      </c>
      <c r="D132" s="242">
        <v>455</v>
      </c>
      <c r="E132" s="178">
        <v>481</v>
      </c>
      <c r="F132" s="178">
        <v>391</v>
      </c>
      <c r="G132" s="242">
        <v>406</v>
      </c>
      <c r="H132" s="178">
        <v>331</v>
      </c>
      <c r="I132" s="178">
        <v>303</v>
      </c>
      <c r="J132" s="178">
        <v>364</v>
      </c>
      <c r="K132" s="178">
        <v>374</v>
      </c>
      <c r="L132" s="178">
        <v>355</v>
      </c>
      <c r="M132" s="178">
        <v>384</v>
      </c>
    </row>
    <row r="133" spans="1:13" x14ac:dyDescent="0.25">
      <c r="A133" s="27" t="s">
        <v>32</v>
      </c>
      <c r="B133" s="237">
        <v>11429</v>
      </c>
      <c r="C133" s="237">
        <v>13678</v>
      </c>
      <c r="D133" s="198">
        <v>12458</v>
      </c>
      <c r="E133" s="198">
        <v>11566</v>
      </c>
      <c r="F133" s="198">
        <v>14707</v>
      </c>
      <c r="G133" s="198">
        <v>16933</v>
      </c>
      <c r="H133" s="198">
        <v>10863</v>
      </c>
      <c r="I133" s="198">
        <v>12218</v>
      </c>
      <c r="J133" s="198">
        <v>13067</v>
      </c>
      <c r="K133" s="198">
        <v>11097</v>
      </c>
      <c r="L133" s="198">
        <v>12079</v>
      </c>
      <c r="M133" s="198">
        <v>10873</v>
      </c>
    </row>
    <row r="134" spans="1:13" x14ac:dyDescent="0.25">
      <c r="A134" s="27"/>
      <c r="B134" s="206"/>
      <c r="C134" s="206"/>
      <c r="D134" s="206"/>
      <c r="E134" s="206"/>
      <c r="F134" s="206"/>
      <c r="G134" s="206"/>
      <c r="H134" s="206"/>
      <c r="I134" s="239"/>
      <c r="J134" s="206"/>
      <c r="K134" s="206"/>
      <c r="L134" s="206"/>
      <c r="M134" s="206"/>
    </row>
    <row r="135" spans="1:13" ht="15.75" thickBot="1" x14ac:dyDescent="0.3">
      <c r="A135" s="3"/>
      <c r="B135" s="269" t="s">
        <v>669</v>
      </c>
      <c r="C135" s="269"/>
      <c r="D135" s="269"/>
      <c r="E135" s="269"/>
      <c r="F135" s="269"/>
      <c r="G135" s="269"/>
      <c r="H135" s="269"/>
      <c r="I135" s="269"/>
      <c r="J135" s="269"/>
      <c r="K135" s="269"/>
      <c r="L135" s="269"/>
      <c r="M135" s="269"/>
    </row>
    <row r="136" spans="1:13" x14ac:dyDescent="0.25">
      <c r="A136" s="3"/>
      <c r="B136" s="214">
        <v>41275</v>
      </c>
      <c r="C136" s="215">
        <v>41316</v>
      </c>
      <c r="D136" s="215">
        <v>41344</v>
      </c>
      <c r="E136" s="215">
        <v>41375</v>
      </c>
      <c r="F136" s="215">
        <v>41405</v>
      </c>
      <c r="G136" s="215">
        <v>41436</v>
      </c>
      <c r="H136" s="215">
        <v>41466</v>
      </c>
      <c r="I136" s="215">
        <v>41497</v>
      </c>
      <c r="J136" s="215">
        <v>41528</v>
      </c>
      <c r="K136" s="215">
        <v>41558</v>
      </c>
      <c r="L136" s="215">
        <v>41589</v>
      </c>
      <c r="M136" s="216">
        <v>41619</v>
      </c>
    </row>
    <row r="137" spans="1:13" x14ac:dyDescent="0.25">
      <c r="A137" s="3" t="s">
        <v>31</v>
      </c>
      <c r="B137" s="9">
        <v>0.76300000000000001</v>
      </c>
      <c r="C137" s="200">
        <v>0.7421215368838</v>
      </c>
      <c r="D137" s="9">
        <v>0.73</v>
      </c>
      <c r="E137" s="9">
        <v>0.747</v>
      </c>
      <c r="F137" s="200">
        <v>0.73074933866376368</v>
      </c>
      <c r="G137" s="9">
        <v>0.71</v>
      </c>
      <c r="H137" s="9">
        <v>0.70199999999999996</v>
      </c>
      <c r="I137" s="9">
        <v>0.71299999999999997</v>
      </c>
      <c r="J137" s="9">
        <v>0.72299999999999998</v>
      </c>
      <c r="K137" s="9">
        <v>0.71399999999999997</v>
      </c>
      <c r="L137" s="9">
        <v>0.72755347167054729</v>
      </c>
      <c r="M137" s="253"/>
    </row>
    <row r="138" spans="1:13" x14ac:dyDescent="0.25">
      <c r="A138" s="3" t="s">
        <v>10</v>
      </c>
      <c r="B138" s="9">
        <v>2.585</v>
      </c>
      <c r="C138" s="200">
        <v>2.5565707896951722</v>
      </c>
      <c r="D138" s="9">
        <v>2.36</v>
      </c>
      <c r="E138" s="9">
        <v>2.13</v>
      </c>
      <c r="F138" s="200">
        <v>1.9948964676289473</v>
      </c>
      <c r="G138" s="9">
        <v>1.9690000000000001</v>
      </c>
      <c r="H138" s="9">
        <v>2.044</v>
      </c>
      <c r="I138" s="9">
        <v>2.11</v>
      </c>
      <c r="J138" s="9">
        <v>2.15</v>
      </c>
      <c r="K138" s="9">
        <v>2.0459999999999998</v>
      </c>
      <c r="L138" s="9">
        <v>2.0286763107587822</v>
      </c>
      <c r="M138" s="253"/>
    </row>
    <row r="139" spans="1:13" x14ac:dyDescent="0.25">
      <c r="A139" s="27" t="s">
        <v>32</v>
      </c>
      <c r="B139" s="199">
        <v>0.82299999999999995</v>
      </c>
      <c r="C139" s="199">
        <v>0.7992836376761866</v>
      </c>
      <c r="D139" s="199">
        <v>0.78500000000000003</v>
      </c>
      <c r="E139" s="199">
        <v>0.79600000000000004</v>
      </c>
      <c r="F139" s="199">
        <v>0.7739938776400308</v>
      </c>
      <c r="G139" s="199">
        <v>0.748</v>
      </c>
      <c r="H139" s="199">
        <v>0.73799999999999999</v>
      </c>
      <c r="I139" s="199">
        <v>0.75</v>
      </c>
      <c r="J139" s="199">
        <v>0.76200000000000001</v>
      </c>
      <c r="K139" s="199">
        <v>0.752</v>
      </c>
      <c r="L139" s="199">
        <v>0.76699004342976829</v>
      </c>
      <c r="M139" s="199">
        <v>0.78</v>
      </c>
    </row>
    <row r="140" spans="1:13" ht="30" customHeight="1" x14ac:dyDescent="0.25">
      <c r="A140" s="267" t="s">
        <v>674</v>
      </c>
      <c r="B140" s="267"/>
      <c r="C140" s="267"/>
      <c r="D140" s="267"/>
      <c r="E140" s="267"/>
      <c r="F140" s="267"/>
      <c r="G140" s="267"/>
      <c r="H140" s="267"/>
      <c r="I140" s="267"/>
      <c r="J140" s="267"/>
      <c r="K140" s="267"/>
      <c r="L140" s="267"/>
      <c r="M140" s="267"/>
    </row>
    <row r="143" spans="1:13" ht="24.75" customHeight="1" x14ac:dyDescent="0.25">
      <c r="A143" s="207">
        <v>2012</v>
      </c>
      <c r="B143" s="268" t="s">
        <v>664</v>
      </c>
      <c r="C143" s="268"/>
      <c r="D143" s="268"/>
      <c r="E143" s="268"/>
      <c r="F143" s="268"/>
      <c r="G143" s="268"/>
      <c r="H143" s="268"/>
      <c r="I143" s="268"/>
      <c r="J143" s="268"/>
      <c r="K143" s="268"/>
      <c r="L143" s="268"/>
      <c r="M143" s="268"/>
    </row>
    <row r="144" spans="1:13" ht="15" customHeight="1" x14ac:dyDescent="0.25">
      <c r="A144" s="8" t="s">
        <v>72</v>
      </c>
      <c r="B144" s="92">
        <v>20</v>
      </c>
      <c r="C144" s="92">
        <v>20</v>
      </c>
      <c r="D144" s="92">
        <v>22</v>
      </c>
      <c r="E144" s="92">
        <v>21</v>
      </c>
      <c r="F144" s="92">
        <v>22</v>
      </c>
      <c r="G144" s="92">
        <v>21</v>
      </c>
      <c r="H144" s="92">
        <v>21</v>
      </c>
      <c r="I144" s="92">
        <v>23</v>
      </c>
      <c r="J144" s="92">
        <v>19</v>
      </c>
      <c r="K144" s="92">
        <v>23</v>
      </c>
      <c r="L144" s="92">
        <v>21</v>
      </c>
      <c r="M144" s="92">
        <v>20</v>
      </c>
    </row>
    <row r="145" spans="1:15" ht="15" customHeight="1" thickBot="1" x14ac:dyDescent="0.3">
      <c r="A145" s="3"/>
      <c r="B145" s="269" t="s">
        <v>665</v>
      </c>
      <c r="C145" s="269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</row>
    <row r="146" spans="1:15" ht="15" customHeight="1" x14ac:dyDescent="0.25">
      <c r="A146" s="3"/>
      <c r="B146" s="214">
        <v>40909</v>
      </c>
      <c r="C146" s="215">
        <v>40950</v>
      </c>
      <c r="D146" s="215">
        <v>40979</v>
      </c>
      <c r="E146" s="215">
        <v>41010</v>
      </c>
      <c r="F146" s="215">
        <v>41040</v>
      </c>
      <c r="G146" s="215">
        <v>41071</v>
      </c>
      <c r="H146" s="215">
        <v>41101</v>
      </c>
      <c r="I146" s="215">
        <v>41132</v>
      </c>
      <c r="J146" s="215">
        <v>41163</v>
      </c>
      <c r="K146" s="215">
        <v>41193</v>
      </c>
      <c r="L146" s="215">
        <v>41224</v>
      </c>
      <c r="M146" s="216">
        <v>41254</v>
      </c>
    </row>
    <row r="147" spans="1:15" ht="15" customHeight="1" x14ac:dyDescent="0.25">
      <c r="A147" s="3" t="s">
        <v>0</v>
      </c>
      <c r="B147" s="178">
        <v>5202</v>
      </c>
      <c r="C147" s="178">
        <v>5991</v>
      </c>
      <c r="D147" s="178">
        <v>5643</v>
      </c>
      <c r="E147" s="178">
        <v>4351</v>
      </c>
      <c r="F147" s="178">
        <v>5959</v>
      </c>
      <c r="G147" s="178">
        <v>5059</v>
      </c>
      <c r="H147" s="178">
        <v>3886</v>
      </c>
      <c r="I147" s="178">
        <v>4700</v>
      </c>
      <c r="J147" s="178">
        <v>4983</v>
      </c>
      <c r="K147" s="178">
        <v>4050</v>
      </c>
      <c r="L147" s="178">
        <v>4574</v>
      </c>
      <c r="M147" s="178">
        <v>3642</v>
      </c>
    </row>
    <row r="148" spans="1:15" ht="15" customHeight="1" x14ac:dyDescent="0.25">
      <c r="A148" s="3" t="s">
        <v>1</v>
      </c>
      <c r="B148" s="178">
        <v>2227</v>
      </c>
      <c r="C148" s="178">
        <v>2201</v>
      </c>
      <c r="D148" s="178">
        <v>2710</v>
      </c>
      <c r="E148" s="178">
        <v>2350</v>
      </c>
      <c r="F148" s="178">
        <v>2948</v>
      </c>
      <c r="G148" s="178">
        <v>3458</v>
      </c>
      <c r="H148" s="178">
        <v>2486</v>
      </c>
      <c r="I148" s="178">
        <v>1981</v>
      </c>
      <c r="J148" s="178">
        <v>2783</v>
      </c>
      <c r="K148" s="178">
        <v>2263</v>
      </c>
      <c r="L148" s="178">
        <v>2685</v>
      </c>
      <c r="M148" s="178">
        <v>2682</v>
      </c>
    </row>
    <row r="149" spans="1:15" ht="15" customHeight="1" x14ac:dyDescent="0.25">
      <c r="A149" s="25" t="s">
        <v>71</v>
      </c>
      <c r="B149" s="178">
        <v>2024</v>
      </c>
      <c r="C149" s="178">
        <v>2143</v>
      </c>
      <c r="D149" s="178">
        <v>1714</v>
      </c>
      <c r="E149" s="178">
        <v>1613</v>
      </c>
      <c r="F149" s="178">
        <v>1813</v>
      </c>
      <c r="G149" s="178">
        <v>1788</v>
      </c>
      <c r="H149" s="178">
        <v>1540</v>
      </c>
      <c r="I149" s="178">
        <v>1570</v>
      </c>
      <c r="J149" s="178">
        <v>1669</v>
      </c>
      <c r="K149" s="178">
        <v>1608</v>
      </c>
      <c r="L149" s="178">
        <v>1505</v>
      </c>
      <c r="M149" s="178">
        <v>1334</v>
      </c>
    </row>
    <row r="150" spans="1:15" ht="15" customHeight="1" x14ac:dyDescent="0.25">
      <c r="A150" s="3" t="s">
        <v>2</v>
      </c>
      <c r="B150" s="178">
        <v>744</v>
      </c>
      <c r="C150" s="178">
        <v>848</v>
      </c>
      <c r="D150" s="178">
        <v>936</v>
      </c>
      <c r="E150" s="178">
        <v>759</v>
      </c>
      <c r="F150" s="178">
        <v>947</v>
      </c>
      <c r="G150" s="178">
        <v>1054</v>
      </c>
      <c r="H150" s="178">
        <v>801</v>
      </c>
      <c r="I150" s="178">
        <v>731</v>
      </c>
      <c r="J150" s="178">
        <v>1035</v>
      </c>
      <c r="K150" s="178">
        <v>709</v>
      </c>
      <c r="L150" s="178">
        <v>775</v>
      </c>
      <c r="M150" s="178">
        <v>826</v>
      </c>
    </row>
    <row r="151" spans="1:15" ht="15" customHeight="1" x14ac:dyDescent="0.25">
      <c r="A151" s="3" t="s">
        <v>3</v>
      </c>
      <c r="B151" s="178">
        <v>1056</v>
      </c>
      <c r="C151" s="178">
        <v>1191</v>
      </c>
      <c r="D151" s="178">
        <v>1118</v>
      </c>
      <c r="E151" s="178">
        <v>1293</v>
      </c>
      <c r="F151" s="178">
        <v>1175</v>
      </c>
      <c r="G151" s="178">
        <v>1407</v>
      </c>
      <c r="H151" s="178">
        <v>1384</v>
      </c>
      <c r="I151" s="178">
        <v>1047</v>
      </c>
      <c r="J151" s="178">
        <v>1084</v>
      </c>
      <c r="K151" s="178">
        <v>973</v>
      </c>
      <c r="L151" s="178">
        <v>1091</v>
      </c>
      <c r="M151" s="248">
        <v>878</v>
      </c>
    </row>
    <row r="152" spans="1:15" ht="15" customHeight="1" x14ac:dyDescent="0.25">
      <c r="A152" s="25" t="s">
        <v>70</v>
      </c>
      <c r="B152" s="178">
        <v>365</v>
      </c>
      <c r="C152" s="178">
        <v>395</v>
      </c>
      <c r="D152" s="178">
        <v>395</v>
      </c>
      <c r="E152" s="178">
        <v>329</v>
      </c>
      <c r="F152" s="178">
        <v>404</v>
      </c>
      <c r="G152" s="178">
        <v>381</v>
      </c>
      <c r="H152" s="178">
        <v>324</v>
      </c>
      <c r="I152" s="178">
        <v>290</v>
      </c>
      <c r="J152" s="178">
        <v>374</v>
      </c>
      <c r="K152" s="178">
        <v>275</v>
      </c>
      <c r="L152" s="178">
        <v>415</v>
      </c>
      <c r="M152" s="178">
        <v>284</v>
      </c>
      <c r="O152" s="111"/>
    </row>
    <row r="153" spans="1:15" ht="15" customHeight="1" x14ac:dyDescent="0.25">
      <c r="A153" s="26" t="s">
        <v>13</v>
      </c>
      <c r="B153" s="237">
        <v>11619</v>
      </c>
      <c r="C153" s="237">
        <v>12768</v>
      </c>
      <c r="D153" s="237">
        <v>12516</v>
      </c>
      <c r="E153" s="237">
        <v>10694</v>
      </c>
      <c r="F153" s="237">
        <v>13245</v>
      </c>
      <c r="G153" s="237">
        <v>13147</v>
      </c>
      <c r="H153" s="237">
        <v>10421</v>
      </c>
      <c r="I153" s="237">
        <v>10320</v>
      </c>
      <c r="J153" s="237">
        <v>11928</v>
      </c>
      <c r="K153" s="237">
        <v>9878</v>
      </c>
      <c r="L153" s="237">
        <v>11045</v>
      </c>
      <c r="M153" s="237">
        <v>9645</v>
      </c>
    </row>
    <row r="154" spans="1:15" ht="15" customHeight="1" x14ac:dyDescent="0.25">
      <c r="A154" s="26"/>
    </row>
    <row r="155" spans="1:15" ht="15" customHeight="1" x14ac:dyDescent="0.25">
      <c r="A155" s="26"/>
    </row>
    <row r="156" spans="1:15" ht="15" customHeight="1" thickBot="1" x14ac:dyDescent="0.3">
      <c r="A156" s="3"/>
      <c r="B156" s="269" t="s">
        <v>666</v>
      </c>
      <c r="C156" s="269"/>
      <c r="D156" s="269"/>
      <c r="E156" s="269"/>
      <c r="F156" s="269"/>
      <c r="G156" s="269"/>
      <c r="H156" s="269"/>
      <c r="I156" s="269"/>
      <c r="J156" s="269"/>
      <c r="K156" s="269"/>
      <c r="L156" s="269"/>
      <c r="M156" s="269"/>
    </row>
    <row r="157" spans="1:15" ht="15" customHeight="1" x14ac:dyDescent="0.25">
      <c r="A157" s="3"/>
      <c r="B157" s="214">
        <v>40909</v>
      </c>
      <c r="C157" s="215">
        <v>40950</v>
      </c>
      <c r="D157" s="215">
        <v>40979</v>
      </c>
      <c r="E157" s="215">
        <v>41010</v>
      </c>
      <c r="F157" s="215">
        <v>41040</v>
      </c>
      <c r="G157" s="215">
        <v>41071</v>
      </c>
      <c r="H157" s="215">
        <v>41101</v>
      </c>
      <c r="I157" s="215">
        <v>41132</v>
      </c>
      <c r="J157" s="215">
        <v>41163</v>
      </c>
      <c r="K157" s="215">
        <v>41193</v>
      </c>
      <c r="L157" s="215">
        <v>41224</v>
      </c>
      <c r="M157" s="216">
        <v>41254</v>
      </c>
    </row>
    <row r="158" spans="1:15" ht="15" customHeight="1" x14ac:dyDescent="0.25">
      <c r="A158" s="3" t="s">
        <v>0</v>
      </c>
      <c r="B158" s="178">
        <v>4858</v>
      </c>
      <c r="C158" s="178">
        <v>4888</v>
      </c>
      <c r="D158" s="178">
        <v>5613</v>
      </c>
      <c r="E158" s="178">
        <v>5323</v>
      </c>
      <c r="F158" s="178">
        <v>5333</v>
      </c>
      <c r="G158" s="178">
        <v>5136</v>
      </c>
      <c r="H158" s="178">
        <v>4984</v>
      </c>
      <c r="I158" s="178">
        <v>4553</v>
      </c>
      <c r="J158" s="178">
        <v>4514</v>
      </c>
      <c r="K158" s="178">
        <v>4552</v>
      </c>
      <c r="L158" s="178">
        <v>4506</v>
      </c>
      <c r="M158" s="178">
        <v>4094</v>
      </c>
    </row>
    <row r="159" spans="1:15" ht="15" customHeight="1" x14ac:dyDescent="0.25">
      <c r="A159" s="3" t="s">
        <v>1</v>
      </c>
      <c r="B159" s="178">
        <v>2751</v>
      </c>
      <c r="C159" s="178">
        <v>2419</v>
      </c>
      <c r="D159" s="178">
        <v>2390</v>
      </c>
      <c r="E159" s="178">
        <v>2428</v>
      </c>
      <c r="F159" s="178">
        <v>2674</v>
      </c>
      <c r="G159" s="178">
        <v>2919</v>
      </c>
      <c r="H159" s="178">
        <v>2963</v>
      </c>
      <c r="I159" s="178">
        <v>2621</v>
      </c>
      <c r="J159" s="178">
        <v>2391</v>
      </c>
      <c r="K159" s="178">
        <v>2315</v>
      </c>
      <c r="L159" s="178">
        <v>2560</v>
      </c>
      <c r="M159" s="178">
        <v>2532</v>
      </c>
    </row>
    <row r="160" spans="1:15" ht="15" customHeight="1" x14ac:dyDescent="0.25">
      <c r="A160" s="25" t="s">
        <v>71</v>
      </c>
      <c r="B160" s="178">
        <v>1749</v>
      </c>
      <c r="C160" s="178">
        <v>1854</v>
      </c>
      <c r="D160" s="178">
        <v>1952</v>
      </c>
      <c r="E160" s="178">
        <v>1816</v>
      </c>
      <c r="F160" s="178">
        <v>1715</v>
      </c>
      <c r="G160" s="178">
        <v>1741</v>
      </c>
      <c r="H160" s="178">
        <v>1716</v>
      </c>
      <c r="I160" s="178">
        <v>1631</v>
      </c>
      <c r="J160" s="178">
        <v>1590</v>
      </c>
      <c r="K160" s="178">
        <v>1613</v>
      </c>
      <c r="L160" s="178">
        <v>1593</v>
      </c>
      <c r="M160" s="178">
        <v>1489</v>
      </c>
    </row>
    <row r="161" spans="1:14" ht="15" customHeight="1" x14ac:dyDescent="0.25">
      <c r="A161" s="3" t="s">
        <v>2</v>
      </c>
      <c r="B161" s="178">
        <v>760</v>
      </c>
      <c r="C161" s="178">
        <v>771</v>
      </c>
      <c r="D161" s="178">
        <v>846</v>
      </c>
      <c r="E161" s="178">
        <v>849</v>
      </c>
      <c r="F161" s="178">
        <v>882</v>
      </c>
      <c r="G161" s="178">
        <v>920</v>
      </c>
      <c r="H161" s="178">
        <v>934</v>
      </c>
      <c r="I161" s="178">
        <v>858</v>
      </c>
      <c r="J161" s="178">
        <v>846</v>
      </c>
      <c r="K161" s="178">
        <v>812</v>
      </c>
      <c r="L161" s="178">
        <v>829</v>
      </c>
      <c r="M161" s="178">
        <v>767</v>
      </c>
    </row>
    <row r="162" spans="1:14" ht="15" customHeight="1" x14ac:dyDescent="0.25">
      <c r="A162" s="3" t="s">
        <v>3</v>
      </c>
      <c r="B162" s="178">
        <v>995</v>
      </c>
      <c r="C162" s="178">
        <v>1019</v>
      </c>
      <c r="D162" s="178">
        <v>1122</v>
      </c>
      <c r="E162" s="178">
        <v>1200</v>
      </c>
      <c r="F162" s="178">
        <v>1194</v>
      </c>
      <c r="G162" s="178">
        <v>1288</v>
      </c>
      <c r="H162" s="178">
        <v>1319</v>
      </c>
      <c r="I162" s="178">
        <v>1272</v>
      </c>
      <c r="J162" s="178">
        <v>1171</v>
      </c>
      <c r="K162" s="178">
        <v>1032</v>
      </c>
      <c r="L162" s="178">
        <v>1045</v>
      </c>
      <c r="M162" s="248">
        <v>982</v>
      </c>
    </row>
    <row r="163" spans="1:14" ht="15" customHeight="1" x14ac:dyDescent="0.25">
      <c r="A163" s="25" t="s">
        <v>70</v>
      </c>
      <c r="B163" s="178">
        <v>335</v>
      </c>
      <c r="C163" s="178">
        <v>342</v>
      </c>
      <c r="D163" s="178">
        <v>385</v>
      </c>
      <c r="E163" s="178">
        <v>373</v>
      </c>
      <c r="F163" s="178">
        <v>377</v>
      </c>
      <c r="G163" s="178">
        <v>372</v>
      </c>
      <c r="H163" s="178">
        <v>370</v>
      </c>
      <c r="I163" s="178">
        <v>330</v>
      </c>
      <c r="J163" s="178">
        <v>327</v>
      </c>
      <c r="K163" s="178">
        <v>309</v>
      </c>
      <c r="L163" s="178">
        <v>352</v>
      </c>
      <c r="M163" s="178">
        <v>324</v>
      </c>
    </row>
    <row r="164" spans="1:14" ht="15" customHeight="1" x14ac:dyDescent="0.25">
      <c r="A164" s="26" t="s">
        <v>13</v>
      </c>
      <c r="B164" s="237">
        <v>11449</v>
      </c>
      <c r="C164" s="237">
        <v>11294</v>
      </c>
      <c r="D164" s="198">
        <v>12308</v>
      </c>
      <c r="E164" s="198">
        <v>11989</v>
      </c>
      <c r="F164" s="198">
        <v>12174</v>
      </c>
      <c r="G164" s="198">
        <v>12376</v>
      </c>
      <c r="H164" s="198">
        <v>12286</v>
      </c>
      <c r="I164" s="198">
        <v>11266</v>
      </c>
      <c r="J164" s="198">
        <v>10839</v>
      </c>
      <c r="K164" s="198">
        <v>10634</v>
      </c>
      <c r="L164" s="198">
        <v>10885</v>
      </c>
      <c r="M164" s="237">
        <v>10188</v>
      </c>
    </row>
    <row r="165" spans="1:14" ht="15" customHeight="1" x14ac:dyDescent="0.25">
      <c r="A165" s="26"/>
    </row>
    <row r="166" spans="1:14" ht="15" customHeight="1" x14ac:dyDescent="0.25">
      <c r="A166" s="3"/>
    </row>
    <row r="167" spans="1:14" ht="15" customHeight="1" thickBot="1" x14ac:dyDescent="0.3">
      <c r="A167" s="3"/>
      <c r="B167" s="269" t="s">
        <v>667</v>
      </c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</row>
    <row r="168" spans="1:14" ht="15" customHeight="1" x14ac:dyDescent="0.25">
      <c r="A168" s="3"/>
      <c r="B168" s="214">
        <v>40909</v>
      </c>
      <c r="C168" s="215">
        <v>40950</v>
      </c>
      <c r="D168" s="215">
        <v>40979</v>
      </c>
      <c r="E168" s="215">
        <v>41010</v>
      </c>
      <c r="F168" s="215">
        <v>41040</v>
      </c>
      <c r="G168" s="215">
        <v>41071</v>
      </c>
      <c r="H168" s="215">
        <v>41101</v>
      </c>
      <c r="I168" s="215">
        <v>41132</v>
      </c>
      <c r="J168" s="215">
        <v>41163</v>
      </c>
      <c r="K168" s="215">
        <v>41193</v>
      </c>
      <c r="L168" s="215">
        <v>41224</v>
      </c>
      <c r="M168" s="216">
        <v>41254</v>
      </c>
    </row>
    <row r="169" spans="1:14" ht="15" customHeight="1" x14ac:dyDescent="0.25">
      <c r="A169" s="3" t="s">
        <v>0</v>
      </c>
      <c r="B169" s="9">
        <v>0.48099999999999998</v>
      </c>
      <c r="C169" s="9">
        <v>0.48</v>
      </c>
      <c r="D169" s="9">
        <v>0.47499999999999998</v>
      </c>
      <c r="E169" s="9">
        <v>0.48399999999999999</v>
      </c>
      <c r="F169" s="9">
        <v>0.48599999999999999</v>
      </c>
      <c r="G169" s="9">
        <v>0.48499999999999999</v>
      </c>
      <c r="H169" s="9">
        <v>0.47699999999999998</v>
      </c>
      <c r="I169" s="9">
        <v>0.47799999999999998</v>
      </c>
      <c r="J169" s="9">
        <v>0.48099999999999998</v>
      </c>
      <c r="K169" s="9">
        <v>0.48299999999999998</v>
      </c>
      <c r="L169" s="9">
        <v>0.49</v>
      </c>
      <c r="M169" s="9">
        <v>0.49399999999999999</v>
      </c>
      <c r="N169" s="244"/>
    </row>
    <row r="170" spans="1:14" ht="15" customHeight="1" x14ac:dyDescent="0.25">
      <c r="A170" s="3" t="s">
        <v>1</v>
      </c>
      <c r="B170" s="9">
        <v>0.69699999999999995</v>
      </c>
      <c r="C170" s="9">
        <v>0.69099999999999995</v>
      </c>
      <c r="D170" s="9">
        <v>0.69199999999999995</v>
      </c>
      <c r="E170" s="9">
        <v>0.69099999999999995</v>
      </c>
      <c r="F170" s="9">
        <v>0.68700000000000006</v>
      </c>
      <c r="G170" s="9">
        <v>0.67400000000000004</v>
      </c>
      <c r="H170" s="9">
        <v>0.67</v>
      </c>
      <c r="I170" s="9">
        <v>0.66700000000000004</v>
      </c>
      <c r="J170" s="9">
        <v>0.68500000000000005</v>
      </c>
      <c r="K170" s="9">
        <v>0.68500000000000005</v>
      </c>
      <c r="L170" s="9">
        <v>0.69199999999999995</v>
      </c>
      <c r="M170" s="9">
        <v>0.69699999999999995</v>
      </c>
      <c r="N170" s="244"/>
    </row>
    <row r="171" spans="1:14" ht="15" customHeight="1" x14ac:dyDescent="0.25">
      <c r="A171" s="25" t="s">
        <v>71</v>
      </c>
      <c r="B171" s="9">
        <v>1.5469999999999999</v>
      </c>
      <c r="C171" s="9">
        <v>1.544</v>
      </c>
      <c r="D171" s="9">
        <v>1.5169999999999999</v>
      </c>
      <c r="E171" s="9">
        <v>1.5069999999999999</v>
      </c>
      <c r="F171" s="9">
        <v>1.502</v>
      </c>
      <c r="G171" s="9">
        <v>1.496</v>
      </c>
      <c r="H171" s="9">
        <v>1.4770000000000001</v>
      </c>
      <c r="I171" s="9">
        <v>1.4610000000000001</v>
      </c>
      <c r="J171" s="9">
        <v>1.4730000000000001</v>
      </c>
      <c r="K171" s="9">
        <v>1.472</v>
      </c>
      <c r="L171" s="9">
        <v>1.488</v>
      </c>
      <c r="M171" s="9">
        <v>1.4870000000000001</v>
      </c>
      <c r="N171" s="244"/>
    </row>
    <row r="172" spans="1:14" ht="15" customHeight="1" x14ac:dyDescent="0.25">
      <c r="A172" s="3" t="s">
        <v>2</v>
      </c>
      <c r="B172" s="9">
        <v>0.84099999999999997</v>
      </c>
      <c r="C172" s="9">
        <v>0.83699999999999997</v>
      </c>
      <c r="D172" s="9">
        <v>0.84099999999999997</v>
      </c>
      <c r="E172" s="9">
        <v>0.83499999999999996</v>
      </c>
      <c r="F172" s="9">
        <v>0.82099999999999995</v>
      </c>
      <c r="G172" s="9">
        <v>0.80700000000000005</v>
      </c>
      <c r="H172" s="9">
        <v>0.79</v>
      </c>
      <c r="I172" s="9">
        <v>0.79300000000000004</v>
      </c>
      <c r="J172" s="9">
        <v>0.80800000000000005</v>
      </c>
      <c r="K172" s="9">
        <v>0.82099999999999995</v>
      </c>
      <c r="L172" s="9">
        <v>0.82</v>
      </c>
      <c r="M172" s="9">
        <v>0.83499999999999996</v>
      </c>
      <c r="N172" s="244"/>
    </row>
    <row r="173" spans="1:14" ht="15" customHeight="1" x14ac:dyDescent="0.25">
      <c r="A173" s="3" t="s">
        <v>3</v>
      </c>
      <c r="B173" s="9">
        <v>1.2230000000000001</v>
      </c>
      <c r="C173" s="9">
        <v>1.206</v>
      </c>
      <c r="D173" s="9">
        <v>1.216</v>
      </c>
      <c r="E173" s="9">
        <v>1.232</v>
      </c>
      <c r="F173" s="9">
        <v>1.2470000000000001</v>
      </c>
      <c r="G173" s="9">
        <v>1.264</v>
      </c>
      <c r="H173" s="9">
        <v>1.282</v>
      </c>
      <c r="I173" s="9">
        <v>1.294</v>
      </c>
      <c r="J173" s="9">
        <v>1.3009999999999999</v>
      </c>
      <c r="K173" s="9">
        <v>1.2909999999999999</v>
      </c>
      <c r="L173" s="9">
        <v>1.2929999999999999</v>
      </c>
      <c r="M173" s="9">
        <v>1.298</v>
      </c>
      <c r="N173" s="244"/>
    </row>
    <row r="174" spans="1:14" ht="15" customHeight="1" x14ac:dyDescent="0.25">
      <c r="A174" s="25" t="s">
        <v>70</v>
      </c>
      <c r="B174" s="9">
        <v>1.6970000000000001</v>
      </c>
      <c r="C174" s="9">
        <v>1.639</v>
      </c>
      <c r="D174" s="9">
        <v>1.647</v>
      </c>
      <c r="E174" s="9">
        <v>1.6479999999999999</v>
      </c>
      <c r="F174" s="9">
        <v>1.649</v>
      </c>
      <c r="G174" s="9">
        <v>1.649</v>
      </c>
      <c r="H174" s="9">
        <v>1.6439999999999999</v>
      </c>
      <c r="I174" s="9">
        <v>1.657</v>
      </c>
      <c r="J174" s="9">
        <v>1.6930000000000001</v>
      </c>
      <c r="K174" s="9">
        <v>1.7230000000000001</v>
      </c>
      <c r="L174" s="9">
        <v>1.7150000000000001</v>
      </c>
      <c r="M174" s="9">
        <v>1.7090000000000001</v>
      </c>
      <c r="N174" s="245"/>
    </row>
    <row r="175" spans="1:14" ht="15" customHeight="1" x14ac:dyDescent="0.25">
      <c r="A175" s="27" t="s">
        <v>13</v>
      </c>
      <c r="B175" s="199">
        <v>0.82</v>
      </c>
      <c r="C175" s="199">
        <v>0.82499999999999996</v>
      </c>
      <c r="D175" s="199">
        <v>0.81100000000000005</v>
      </c>
      <c r="E175" s="199">
        <v>0.81699999999999995</v>
      </c>
      <c r="F175" s="199">
        <v>0.80800000000000005</v>
      </c>
      <c r="G175" s="199">
        <v>0.81200000000000006</v>
      </c>
      <c r="H175" s="199">
        <v>0.80900000000000005</v>
      </c>
      <c r="I175" s="199">
        <v>0.81499999999999995</v>
      </c>
      <c r="J175" s="199">
        <v>0.82199999999999995</v>
      </c>
      <c r="K175" s="199">
        <v>0.81699999999999995</v>
      </c>
      <c r="L175" s="199">
        <v>0.82499999999999996</v>
      </c>
      <c r="M175" s="199">
        <v>0.83099999999999996</v>
      </c>
      <c r="N175" s="246"/>
    </row>
    <row r="176" spans="1:14" ht="15" customHeight="1" x14ac:dyDescent="0.25">
      <c r="A176" s="27"/>
    </row>
    <row r="177" spans="1:13" ht="15" customHeight="1" x14ac:dyDescent="0.25">
      <c r="A177" s="3"/>
      <c r="E177" s="111"/>
    </row>
    <row r="178" spans="1:13" ht="15" customHeight="1" thickBot="1" x14ac:dyDescent="0.3">
      <c r="A178" s="3"/>
      <c r="B178" s="269" t="s">
        <v>668</v>
      </c>
      <c r="C178" s="269"/>
      <c r="D178" s="269"/>
      <c r="E178" s="269"/>
      <c r="F178" s="269"/>
      <c r="G178" s="269"/>
      <c r="H178" s="269"/>
      <c r="I178" s="269"/>
      <c r="J178" s="269"/>
      <c r="K178" s="269"/>
      <c r="L178" s="269"/>
      <c r="M178" s="269"/>
    </row>
    <row r="179" spans="1:13" ht="15" customHeight="1" x14ac:dyDescent="0.25">
      <c r="A179" s="3"/>
      <c r="B179" s="214">
        <v>40909</v>
      </c>
      <c r="C179" s="215">
        <v>40950</v>
      </c>
      <c r="D179" s="215">
        <v>40979</v>
      </c>
      <c r="E179" s="215">
        <v>41010</v>
      </c>
      <c r="F179" s="215">
        <v>41040</v>
      </c>
      <c r="G179" s="215">
        <v>41071</v>
      </c>
      <c r="H179" s="215">
        <v>41101</v>
      </c>
      <c r="I179" s="215">
        <v>41132</v>
      </c>
      <c r="J179" s="215">
        <v>41163</v>
      </c>
      <c r="K179" s="215">
        <v>41193</v>
      </c>
      <c r="L179" s="215">
        <v>41224</v>
      </c>
      <c r="M179" s="216">
        <v>41254</v>
      </c>
    </row>
    <row r="180" spans="1:13" ht="15" customHeight="1" x14ac:dyDescent="0.25">
      <c r="A180" s="3" t="s">
        <v>33</v>
      </c>
      <c r="B180" s="178">
        <v>9492</v>
      </c>
      <c r="C180" s="178">
        <v>10545</v>
      </c>
      <c r="D180" s="178">
        <v>10464</v>
      </c>
      <c r="E180" s="178">
        <v>9095</v>
      </c>
      <c r="F180" s="178">
        <v>11308</v>
      </c>
      <c r="G180" s="178">
        <v>11348</v>
      </c>
      <c r="H180" s="178">
        <v>8841</v>
      </c>
      <c r="I180" s="178">
        <v>8850</v>
      </c>
      <c r="J180" s="178">
        <v>10330</v>
      </c>
      <c r="K180" s="178">
        <v>8556</v>
      </c>
      <c r="L180" s="178">
        <v>9670</v>
      </c>
      <c r="M180" s="178">
        <v>8482</v>
      </c>
    </row>
    <row r="181" spans="1:13" ht="15" customHeight="1" x14ac:dyDescent="0.25">
      <c r="A181" s="3" t="s">
        <v>34</v>
      </c>
      <c r="B181" s="178">
        <v>1336</v>
      </c>
      <c r="C181" s="178">
        <v>1374</v>
      </c>
      <c r="D181" s="178">
        <v>1335</v>
      </c>
      <c r="E181" s="178">
        <v>969</v>
      </c>
      <c r="F181" s="178">
        <v>1224</v>
      </c>
      <c r="G181" s="178">
        <v>1128</v>
      </c>
      <c r="H181" s="178">
        <v>1051</v>
      </c>
      <c r="I181" s="178">
        <v>913</v>
      </c>
      <c r="J181" s="178">
        <v>980</v>
      </c>
      <c r="K181" s="178">
        <v>798</v>
      </c>
      <c r="L181" s="178">
        <v>795</v>
      </c>
      <c r="M181" s="178">
        <v>649</v>
      </c>
    </row>
    <row r="182" spans="1:13" ht="15" customHeight="1" x14ac:dyDescent="0.25">
      <c r="A182" s="3" t="s">
        <v>19</v>
      </c>
      <c r="B182" s="178">
        <v>208</v>
      </c>
      <c r="C182" s="178">
        <v>225</v>
      </c>
      <c r="D182" s="178">
        <v>252</v>
      </c>
      <c r="E182" s="178">
        <v>219</v>
      </c>
      <c r="F182" s="178">
        <v>225</v>
      </c>
      <c r="G182" s="178">
        <v>271</v>
      </c>
      <c r="H182" s="178">
        <v>198</v>
      </c>
      <c r="I182" s="178">
        <v>185</v>
      </c>
      <c r="J182" s="178">
        <v>248</v>
      </c>
      <c r="K182" s="178">
        <v>188</v>
      </c>
      <c r="L182" s="178">
        <v>229</v>
      </c>
      <c r="M182" s="178">
        <v>214</v>
      </c>
    </row>
    <row r="183" spans="1:13" ht="15" customHeight="1" x14ac:dyDescent="0.25">
      <c r="A183" s="26" t="s">
        <v>35</v>
      </c>
      <c r="B183" s="237">
        <v>11037</v>
      </c>
      <c r="C183" s="237">
        <v>12144</v>
      </c>
      <c r="D183" s="237">
        <v>12052</v>
      </c>
      <c r="E183" s="237">
        <v>10282</v>
      </c>
      <c r="F183" s="237">
        <v>12757</v>
      </c>
      <c r="G183" s="237">
        <v>12747</v>
      </c>
      <c r="H183" s="237">
        <v>10091</v>
      </c>
      <c r="I183" s="237">
        <v>9947</v>
      </c>
      <c r="J183" s="237">
        <v>11558</v>
      </c>
      <c r="K183" s="237">
        <v>9453</v>
      </c>
      <c r="L183" s="237">
        <v>10694</v>
      </c>
      <c r="M183" s="237">
        <v>9345</v>
      </c>
    </row>
    <row r="184" spans="1:13" ht="15" customHeight="1" x14ac:dyDescent="0.25">
      <c r="A184" s="3" t="s">
        <v>10</v>
      </c>
      <c r="B184" s="178">
        <v>582</v>
      </c>
      <c r="C184" s="178">
        <v>624</v>
      </c>
      <c r="D184" s="178">
        <v>464</v>
      </c>
      <c r="E184" s="178">
        <v>412</v>
      </c>
      <c r="F184" s="178">
        <v>489</v>
      </c>
      <c r="G184" s="178">
        <v>400</v>
      </c>
      <c r="H184" s="178">
        <v>330</v>
      </c>
      <c r="I184" s="178">
        <v>373</v>
      </c>
      <c r="J184" s="178">
        <v>370</v>
      </c>
      <c r="K184" s="178">
        <v>335</v>
      </c>
      <c r="L184" s="178">
        <v>351</v>
      </c>
      <c r="M184" s="178">
        <v>300</v>
      </c>
    </row>
    <row r="185" spans="1:13" ht="15" customHeight="1" x14ac:dyDescent="0.25">
      <c r="A185" s="27" t="s">
        <v>32</v>
      </c>
      <c r="B185" s="237">
        <v>11619</v>
      </c>
      <c r="C185" s="237">
        <v>12768</v>
      </c>
      <c r="D185" s="198">
        <v>12516</v>
      </c>
      <c r="E185" s="198">
        <v>10694</v>
      </c>
      <c r="F185" s="198">
        <v>13245</v>
      </c>
      <c r="G185" s="198">
        <v>13147</v>
      </c>
      <c r="H185" s="198">
        <v>10421</v>
      </c>
      <c r="I185" s="198">
        <v>10320</v>
      </c>
      <c r="J185" s="198">
        <v>11928</v>
      </c>
      <c r="K185" s="198">
        <v>9878</v>
      </c>
      <c r="L185" s="198">
        <v>11045</v>
      </c>
      <c r="M185" s="198">
        <v>9645</v>
      </c>
    </row>
    <row r="186" spans="1:13" ht="15" customHeight="1" x14ac:dyDescent="0.25">
      <c r="A186" s="27"/>
      <c r="B186" s="206"/>
      <c r="C186" s="206"/>
      <c r="D186" s="206"/>
      <c r="E186" s="206"/>
      <c r="F186" s="206"/>
      <c r="G186" s="206"/>
      <c r="H186" s="206"/>
      <c r="I186" s="239"/>
      <c r="J186" s="206"/>
      <c r="K186" s="206"/>
      <c r="L186" s="206"/>
      <c r="M186" s="206"/>
    </row>
    <row r="187" spans="1:13" ht="15" customHeight="1" thickBot="1" x14ac:dyDescent="0.3">
      <c r="A187" s="3"/>
      <c r="B187" s="269" t="s">
        <v>669</v>
      </c>
      <c r="C187" s="269"/>
      <c r="D187" s="269"/>
      <c r="E187" s="269"/>
      <c r="F187" s="269"/>
      <c r="G187" s="269"/>
      <c r="H187" s="269"/>
      <c r="I187" s="269"/>
      <c r="J187" s="269"/>
      <c r="K187" s="269"/>
      <c r="L187" s="269"/>
      <c r="M187" s="269"/>
    </row>
    <row r="188" spans="1:13" ht="15" customHeight="1" x14ac:dyDescent="0.25">
      <c r="A188" s="3"/>
      <c r="B188" s="214">
        <v>40909</v>
      </c>
      <c r="C188" s="215">
        <v>40950</v>
      </c>
      <c r="D188" s="215">
        <v>40979</v>
      </c>
      <c r="E188" s="215">
        <v>41010</v>
      </c>
      <c r="F188" s="215">
        <v>41040</v>
      </c>
      <c r="G188" s="215">
        <v>41071</v>
      </c>
      <c r="H188" s="215">
        <v>41101</v>
      </c>
      <c r="I188" s="215">
        <v>41132</v>
      </c>
      <c r="J188" s="215">
        <v>41163</v>
      </c>
      <c r="K188" s="215">
        <v>41193</v>
      </c>
      <c r="L188" s="215">
        <v>41224</v>
      </c>
      <c r="M188" s="216">
        <v>41254</v>
      </c>
    </row>
    <row r="189" spans="1:13" ht="15" customHeight="1" x14ac:dyDescent="0.25">
      <c r="A189" s="3" t="s">
        <v>31</v>
      </c>
      <c r="B189" s="9">
        <v>0.75</v>
      </c>
      <c r="C189" s="9">
        <v>0.746</v>
      </c>
      <c r="D189" s="9">
        <v>0.73699999999999999</v>
      </c>
      <c r="E189" s="9">
        <v>0.749</v>
      </c>
      <c r="F189" s="9">
        <v>0.747</v>
      </c>
      <c r="G189" s="9">
        <v>0.75</v>
      </c>
      <c r="H189" s="9">
        <v>0.747</v>
      </c>
      <c r="I189" s="9">
        <v>0.753</v>
      </c>
      <c r="J189" s="9">
        <v>0.75700000000000001</v>
      </c>
      <c r="K189" s="9">
        <v>0.752</v>
      </c>
      <c r="L189" s="9">
        <v>0.76200000000000001</v>
      </c>
      <c r="M189" s="9">
        <v>0.77100000000000002</v>
      </c>
    </row>
    <row r="190" spans="1:13" ht="15" customHeight="1" x14ac:dyDescent="0.25">
      <c r="A190" s="3" t="s">
        <v>10</v>
      </c>
      <c r="B190" s="9">
        <v>2.33</v>
      </c>
      <c r="C190" s="9">
        <v>2.4239999999999999</v>
      </c>
      <c r="D190" s="9">
        <v>2.3879999999999999</v>
      </c>
      <c r="E190" s="9">
        <v>2.3809999999999998</v>
      </c>
      <c r="F190" s="9">
        <v>2.3940000000000001</v>
      </c>
      <c r="G190" s="9">
        <v>2.5099999999999998</v>
      </c>
      <c r="H190" s="9">
        <v>2.6059999999999999</v>
      </c>
      <c r="I190" s="9">
        <v>2.65</v>
      </c>
      <c r="J190" s="9">
        <v>2.7189999999999999</v>
      </c>
      <c r="K190" s="9">
        <v>2.7</v>
      </c>
      <c r="L190" s="9">
        <v>2.7269999999999999</v>
      </c>
      <c r="M190" s="9">
        <v>2.6459999999999999</v>
      </c>
    </row>
    <row r="191" spans="1:13" ht="15" customHeight="1" x14ac:dyDescent="0.25">
      <c r="A191" s="27" t="s">
        <v>32</v>
      </c>
      <c r="B191" s="199">
        <v>0.82</v>
      </c>
      <c r="C191" s="199">
        <v>0.82499999999999996</v>
      </c>
      <c r="D191" s="199">
        <v>0.81100000000000005</v>
      </c>
      <c r="E191" s="199">
        <v>0.81699999999999995</v>
      </c>
      <c r="F191" s="199">
        <v>0.80800000000000005</v>
      </c>
      <c r="G191" s="199">
        <v>0.81200000000000006</v>
      </c>
      <c r="H191" s="199">
        <v>0.80900000000000005</v>
      </c>
      <c r="I191" s="199">
        <v>0.81499999999999995</v>
      </c>
      <c r="J191" s="199">
        <v>0.82199999999999995</v>
      </c>
      <c r="K191" s="199">
        <v>0.81699999999999995</v>
      </c>
      <c r="L191" s="199">
        <v>0.82499999999999996</v>
      </c>
      <c r="M191" s="199">
        <v>0.83099999999999996</v>
      </c>
    </row>
    <row r="192" spans="1:13" ht="25.5" customHeight="1" x14ac:dyDescent="0.25">
      <c r="A192" s="267" t="s">
        <v>674</v>
      </c>
      <c r="B192" s="267"/>
      <c r="C192" s="267"/>
      <c r="D192" s="267"/>
      <c r="E192" s="267"/>
      <c r="F192" s="267"/>
      <c r="G192" s="267"/>
      <c r="H192" s="267"/>
      <c r="I192" s="267"/>
      <c r="J192" s="267"/>
      <c r="K192" s="267"/>
      <c r="L192" s="267"/>
      <c r="M192" s="267"/>
    </row>
    <row r="193" spans="1:26" ht="22.5" customHeight="1" x14ac:dyDescent="0.25">
      <c r="A193" s="207">
        <v>2011</v>
      </c>
      <c r="B193" s="268" t="s">
        <v>664</v>
      </c>
      <c r="C193" s="268"/>
      <c r="D193" s="268"/>
      <c r="E193" s="268"/>
      <c r="F193" s="268"/>
      <c r="G193" s="268"/>
      <c r="H193" s="268"/>
      <c r="I193" s="268"/>
      <c r="J193" s="268"/>
      <c r="K193" s="268"/>
      <c r="L193" s="268"/>
      <c r="M193" s="268"/>
    </row>
    <row r="194" spans="1:26" x14ac:dyDescent="0.25">
      <c r="A194" s="8" t="s">
        <v>72</v>
      </c>
      <c r="B194" s="92">
        <v>20</v>
      </c>
      <c r="C194" s="92">
        <v>19</v>
      </c>
      <c r="D194" s="92">
        <v>23</v>
      </c>
      <c r="E194" s="92">
        <v>20</v>
      </c>
      <c r="F194" s="92">
        <v>21</v>
      </c>
      <c r="G194" s="92">
        <v>22</v>
      </c>
      <c r="H194" s="92">
        <v>20</v>
      </c>
      <c r="I194" s="92">
        <v>23</v>
      </c>
      <c r="J194" s="92">
        <v>21</v>
      </c>
      <c r="K194" s="92">
        <v>21</v>
      </c>
      <c r="L194" s="92">
        <v>21</v>
      </c>
      <c r="M194" s="92">
        <v>21</v>
      </c>
    </row>
    <row r="195" spans="1:26" ht="15.75" thickBot="1" x14ac:dyDescent="0.3">
      <c r="A195" s="3"/>
      <c r="B195" s="269" t="s">
        <v>665</v>
      </c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</row>
    <row r="196" spans="1:26" ht="15" customHeight="1" x14ac:dyDescent="0.25">
      <c r="A196" s="3"/>
      <c r="B196" s="214">
        <v>40544</v>
      </c>
      <c r="C196" s="215">
        <v>40585</v>
      </c>
      <c r="D196" s="215">
        <v>40613</v>
      </c>
      <c r="E196" s="215">
        <v>40644</v>
      </c>
      <c r="F196" s="215">
        <v>40674</v>
      </c>
      <c r="G196" s="215">
        <v>40705</v>
      </c>
      <c r="H196" s="215">
        <v>40735</v>
      </c>
      <c r="I196" s="215">
        <v>40766</v>
      </c>
      <c r="J196" s="215">
        <v>40797</v>
      </c>
      <c r="K196" s="215">
        <v>40827</v>
      </c>
      <c r="L196" s="215">
        <v>40858</v>
      </c>
      <c r="M196" s="216">
        <v>40888</v>
      </c>
    </row>
    <row r="197" spans="1:26" x14ac:dyDescent="0.25">
      <c r="A197" s="3" t="s">
        <v>0</v>
      </c>
      <c r="B197" s="178">
        <v>5312</v>
      </c>
      <c r="C197" s="178">
        <v>7368</v>
      </c>
      <c r="D197" s="178">
        <v>6611</v>
      </c>
      <c r="E197" s="178">
        <v>5734</v>
      </c>
      <c r="F197" s="178">
        <v>6494</v>
      </c>
      <c r="G197" s="178">
        <v>7056</v>
      </c>
      <c r="H197" s="178">
        <v>6121</v>
      </c>
      <c r="I197" s="178">
        <v>7979</v>
      </c>
      <c r="J197" s="178">
        <v>5296</v>
      </c>
      <c r="K197" s="178">
        <v>4799</v>
      </c>
      <c r="L197" s="178">
        <v>5850</v>
      </c>
      <c r="M197" s="178">
        <v>3539</v>
      </c>
      <c r="O197" s="241"/>
      <c r="P197" s="241"/>
      <c r="Q197" s="241"/>
      <c r="R197" s="241"/>
      <c r="S197" s="241"/>
      <c r="T197" s="241"/>
      <c r="U197" s="241"/>
      <c r="V197" s="241"/>
      <c r="W197" s="241"/>
      <c r="X197" s="241"/>
      <c r="Y197" s="241"/>
      <c r="Z197" s="241"/>
    </row>
    <row r="198" spans="1:26" x14ac:dyDescent="0.25">
      <c r="A198" s="3" t="s">
        <v>1</v>
      </c>
      <c r="B198" s="178">
        <v>2553</v>
      </c>
      <c r="C198" s="178">
        <v>2554</v>
      </c>
      <c r="D198" s="178">
        <v>3504</v>
      </c>
      <c r="E198" s="178">
        <v>2224</v>
      </c>
      <c r="F198" s="178">
        <v>2735</v>
      </c>
      <c r="G198" s="178">
        <v>3504</v>
      </c>
      <c r="H198" s="178">
        <v>2883</v>
      </c>
      <c r="I198" s="178">
        <v>4726</v>
      </c>
      <c r="J198" s="178">
        <v>4392</v>
      </c>
      <c r="K198" s="178">
        <v>3439</v>
      </c>
      <c r="L198" s="178">
        <v>3190</v>
      </c>
      <c r="M198" s="178">
        <v>2811</v>
      </c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241"/>
    </row>
    <row r="199" spans="1:26" x14ac:dyDescent="0.25">
      <c r="A199" s="25" t="s">
        <v>71</v>
      </c>
      <c r="B199" s="178">
        <v>2011</v>
      </c>
      <c r="C199" s="178">
        <v>2150</v>
      </c>
      <c r="D199" s="178">
        <v>1794</v>
      </c>
      <c r="E199" s="178">
        <v>1679</v>
      </c>
      <c r="F199" s="178">
        <v>1826</v>
      </c>
      <c r="G199" s="178">
        <v>1761</v>
      </c>
      <c r="H199" s="178">
        <v>1447</v>
      </c>
      <c r="I199" s="178">
        <v>1848</v>
      </c>
      <c r="J199" s="178">
        <v>1688</v>
      </c>
      <c r="K199" s="178">
        <v>1876</v>
      </c>
      <c r="L199" s="178">
        <v>1821</v>
      </c>
      <c r="M199" s="178">
        <v>1416</v>
      </c>
      <c r="O199" s="241"/>
      <c r="P199" s="241"/>
      <c r="Q199" s="241"/>
      <c r="R199" s="241"/>
      <c r="S199" s="241"/>
      <c r="T199" s="241"/>
      <c r="U199" s="241"/>
      <c r="V199" s="241"/>
      <c r="W199" s="241"/>
      <c r="X199" s="241"/>
      <c r="Y199" s="241"/>
      <c r="Z199" s="241"/>
    </row>
    <row r="200" spans="1:26" x14ac:dyDescent="0.25">
      <c r="A200" s="3" t="s">
        <v>2</v>
      </c>
      <c r="B200" s="178">
        <v>939</v>
      </c>
      <c r="C200" s="178">
        <v>933</v>
      </c>
      <c r="D200" s="178">
        <v>1003</v>
      </c>
      <c r="E200" s="178">
        <v>796</v>
      </c>
      <c r="F200" s="178">
        <v>972</v>
      </c>
      <c r="G200" s="178">
        <v>977</v>
      </c>
      <c r="H200" s="178">
        <v>885</v>
      </c>
      <c r="I200" s="178">
        <v>991</v>
      </c>
      <c r="J200" s="178">
        <v>1083</v>
      </c>
      <c r="K200" s="178">
        <v>926</v>
      </c>
      <c r="L200" s="178">
        <v>811</v>
      </c>
      <c r="M200" s="178">
        <v>724</v>
      </c>
      <c r="O200" s="241"/>
      <c r="P200" s="241"/>
      <c r="Q200" s="241"/>
      <c r="R200" s="241"/>
      <c r="S200" s="241"/>
      <c r="T200" s="241"/>
      <c r="U200" s="241"/>
      <c r="V200" s="241"/>
      <c r="W200" s="241"/>
      <c r="X200" s="241"/>
      <c r="Y200" s="241"/>
      <c r="Z200" s="241"/>
    </row>
    <row r="201" spans="1:26" x14ac:dyDescent="0.25">
      <c r="A201" s="3" t="s">
        <v>3</v>
      </c>
      <c r="B201" s="178">
        <v>1056</v>
      </c>
      <c r="C201" s="178">
        <v>1315</v>
      </c>
      <c r="D201" s="178">
        <v>1108</v>
      </c>
      <c r="E201" s="178">
        <v>1284</v>
      </c>
      <c r="F201" s="178">
        <v>967</v>
      </c>
      <c r="G201" s="178">
        <v>1228</v>
      </c>
      <c r="H201" s="178">
        <v>955</v>
      </c>
      <c r="I201" s="178">
        <v>1030</v>
      </c>
      <c r="J201" s="178">
        <v>1107</v>
      </c>
      <c r="K201" s="178">
        <v>1078</v>
      </c>
      <c r="L201" s="178">
        <v>1112</v>
      </c>
      <c r="M201" s="178">
        <v>821</v>
      </c>
      <c r="O201" s="241"/>
      <c r="P201" s="241"/>
      <c r="Q201" s="241"/>
      <c r="R201" s="241"/>
      <c r="S201" s="241"/>
      <c r="T201" s="241"/>
      <c r="U201" s="241"/>
      <c r="V201" s="241"/>
      <c r="W201" s="241"/>
      <c r="X201" s="241"/>
      <c r="Y201" s="241"/>
      <c r="Z201" s="241"/>
    </row>
    <row r="202" spans="1:26" x14ac:dyDescent="0.25">
      <c r="A202" s="25" t="s">
        <v>70</v>
      </c>
      <c r="B202" s="178">
        <v>412</v>
      </c>
      <c r="C202" s="178">
        <v>352</v>
      </c>
      <c r="D202" s="178">
        <v>366</v>
      </c>
      <c r="E202" s="178">
        <v>424</v>
      </c>
      <c r="F202" s="178">
        <v>463</v>
      </c>
      <c r="G202" s="178">
        <v>326</v>
      </c>
      <c r="H202" s="178">
        <v>377</v>
      </c>
      <c r="I202" s="178">
        <v>522</v>
      </c>
      <c r="J202" s="178">
        <v>453</v>
      </c>
      <c r="K202" s="178">
        <v>303</v>
      </c>
      <c r="L202" s="178">
        <v>373</v>
      </c>
      <c r="M202" s="178">
        <v>268</v>
      </c>
      <c r="O202" s="241"/>
      <c r="P202" s="241"/>
      <c r="Q202" s="241"/>
      <c r="R202" s="241"/>
      <c r="S202" s="241"/>
      <c r="T202" s="241"/>
      <c r="U202" s="241"/>
      <c r="V202" s="241"/>
      <c r="W202" s="241"/>
      <c r="X202" s="241"/>
      <c r="Y202" s="241"/>
      <c r="Z202" s="241"/>
    </row>
    <row r="203" spans="1:26" x14ac:dyDescent="0.25">
      <c r="A203" s="26" t="s">
        <v>13</v>
      </c>
      <c r="B203" s="237">
        <v>12282</v>
      </c>
      <c r="C203" s="237">
        <v>14672</v>
      </c>
      <c r="D203" s="237">
        <v>14385</v>
      </c>
      <c r="E203" s="237">
        <v>12143</v>
      </c>
      <c r="F203" s="237">
        <v>13458</v>
      </c>
      <c r="G203" s="237">
        <v>14853</v>
      </c>
      <c r="H203" s="237">
        <v>12669</v>
      </c>
      <c r="I203" s="237">
        <v>17095</v>
      </c>
      <c r="J203" s="237">
        <v>14018</v>
      </c>
      <c r="K203" s="237">
        <v>12421</v>
      </c>
      <c r="L203" s="237">
        <v>13156</v>
      </c>
      <c r="M203" s="237">
        <v>9580</v>
      </c>
      <c r="O203" s="241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241"/>
    </row>
    <row r="204" spans="1:26" x14ac:dyDescent="0.25">
      <c r="A204" s="26"/>
    </row>
    <row r="205" spans="1:26" x14ac:dyDescent="0.25">
      <c r="A205" s="26"/>
    </row>
    <row r="206" spans="1:26" ht="15.75" thickBot="1" x14ac:dyDescent="0.3">
      <c r="A206" s="3"/>
      <c r="B206" s="269" t="s">
        <v>666</v>
      </c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</row>
    <row r="207" spans="1:26" x14ac:dyDescent="0.25">
      <c r="A207" s="3"/>
      <c r="B207" s="214">
        <v>40544</v>
      </c>
      <c r="C207" s="215">
        <v>40585</v>
      </c>
      <c r="D207" s="215">
        <v>40613</v>
      </c>
      <c r="E207" s="215">
        <v>40644</v>
      </c>
      <c r="F207" s="215">
        <v>40674</v>
      </c>
      <c r="G207" s="215">
        <v>40705</v>
      </c>
      <c r="H207" s="215">
        <v>40725</v>
      </c>
      <c r="I207" s="215">
        <v>40766</v>
      </c>
      <c r="J207" s="215">
        <v>40797</v>
      </c>
      <c r="K207" s="215">
        <v>40827</v>
      </c>
      <c r="L207" s="215">
        <v>40858</v>
      </c>
      <c r="M207" s="216">
        <v>40888</v>
      </c>
    </row>
    <row r="208" spans="1:26" x14ac:dyDescent="0.25">
      <c r="A208" s="3" t="s">
        <v>0</v>
      </c>
      <c r="B208" s="178">
        <v>5767</v>
      </c>
      <c r="C208" s="178">
        <v>5851</v>
      </c>
      <c r="D208" s="178">
        <v>6424</v>
      </c>
      <c r="E208" s="178">
        <v>6560</v>
      </c>
      <c r="F208" s="178">
        <v>6299</v>
      </c>
      <c r="G208" s="178">
        <v>6449</v>
      </c>
      <c r="H208" s="178">
        <v>6572</v>
      </c>
      <c r="I208" s="178">
        <v>7095</v>
      </c>
      <c r="J208" s="178">
        <v>6518</v>
      </c>
      <c r="K208" s="178">
        <v>6085</v>
      </c>
      <c r="L208" s="178">
        <v>5315</v>
      </c>
      <c r="M208" s="178">
        <v>4729</v>
      </c>
    </row>
    <row r="209" spans="1:13" x14ac:dyDescent="0.25">
      <c r="A209" s="3" t="s">
        <v>1</v>
      </c>
      <c r="B209" s="178">
        <v>2510</v>
      </c>
      <c r="C209" s="178">
        <v>2407</v>
      </c>
      <c r="D209" s="178">
        <v>2906</v>
      </c>
      <c r="E209" s="178">
        <v>2800</v>
      </c>
      <c r="F209" s="178">
        <v>2852</v>
      </c>
      <c r="G209" s="178">
        <v>2842</v>
      </c>
      <c r="H209" s="178">
        <v>3051</v>
      </c>
      <c r="I209" s="178">
        <v>3745</v>
      </c>
      <c r="J209" s="178">
        <v>4040</v>
      </c>
      <c r="K209" s="178">
        <v>4202</v>
      </c>
      <c r="L209" s="178">
        <v>3673</v>
      </c>
      <c r="M209" s="178">
        <v>3147</v>
      </c>
    </row>
    <row r="210" spans="1:13" x14ac:dyDescent="0.25">
      <c r="A210" s="25" t="s">
        <v>71</v>
      </c>
      <c r="B210" s="178">
        <v>1674</v>
      </c>
      <c r="C210" s="178">
        <v>1846</v>
      </c>
      <c r="D210" s="178">
        <v>1973</v>
      </c>
      <c r="E210" s="178">
        <v>1866</v>
      </c>
      <c r="F210" s="178">
        <v>1769</v>
      </c>
      <c r="G210" s="178">
        <v>1757</v>
      </c>
      <c r="H210" s="178">
        <v>1683</v>
      </c>
      <c r="I210" s="178">
        <v>1695</v>
      </c>
      <c r="J210" s="178">
        <v>1670</v>
      </c>
      <c r="K210" s="178">
        <v>1805</v>
      </c>
      <c r="L210" s="178">
        <v>1795</v>
      </c>
      <c r="M210" s="178">
        <v>1704</v>
      </c>
    </row>
    <row r="211" spans="1:13" x14ac:dyDescent="0.25">
      <c r="A211" s="3" t="s">
        <v>2</v>
      </c>
      <c r="B211" s="178">
        <v>903</v>
      </c>
      <c r="C211" s="178">
        <v>891</v>
      </c>
      <c r="D211" s="178">
        <v>961</v>
      </c>
      <c r="E211" s="178">
        <v>915</v>
      </c>
      <c r="F211" s="178">
        <v>928</v>
      </c>
      <c r="G211" s="178">
        <v>918</v>
      </c>
      <c r="H211" s="178">
        <v>946</v>
      </c>
      <c r="I211" s="178">
        <v>954</v>
      </c>
      <c r="J211" s="178">
        <v>988</v>
      </c>
      <c r="K211" s="178">
        <v>1000</v>
      </c>
      <c r="L211" s="178">
        <v>940</v>
      </c>
      <c r="M211" s="178">
        <v>820</v>
      </c>
    </row>
    <row r="212" spans="1:13" x14ac:dyDescent="0.25">
      <c r="A212" s="3" t="s">
        <v>3</v>
      </c>
      <c r="B212" s="178">
        <v>1048</v>
      </c>
      <c r="C212" s="178">
        <v>1057</v>
      </c>
      <c r="D212" s="178">
        <v>1154</v>
      </c>
      <c r="E212" s="178">
        <v>1228</v>
      </c>
      <c r="F212" s="178">
        <v>1117</v>
      </c>
      <c r="G212" s="178">
        <v>1159</v>
      </c>
      <c r="H212" s="178">
        <v>1054</v>
      </c>
      <c r="I212" s="178">
        <v>1074</v>
      </c>
      <c r="J212" s="178">
        <v>1032</v>
      </c>
      <c r="K212" s="178">
        <v>1070</v>
      </c>
      <c r="L212" s="178">
        <v>1099</v>
      </c>
      <c r="M212" s="178">
        <v>1004</v>
      </c>
    </row>
    <row r="213" spans="1:13" x14ac:dyDescent="0.25">
      <c r="A213" s="25" t="s">
        <v>70</v>
      </c>
      <c r="B213" s="178">
        <v>391</v>
      </c>
      <c r="C213" s="178">
        <v>342</v>
      </c>
      <c r="D213" s="178">
        <v>376</v>
      </c>
      <c r="E213" s="178">
        <v>380</v>
      </c>
      <c r="F213" s="178">
        <v>416</v>
      </c>
      <c r="G213" s="178">
        <v>403</v>
      </c>
      <c r="H213" s="178">
        <v>388</v>
      </c>
      <c r="I213" s="178">
        <v>411</v>
      </c>
      <c r="J213" s="178">
        <v>454</v>
      </c>
      <c r="K213" s="178">
        <v>429</v>
      </c>
      <c r="L213" s="178">
        <v>376</v>
      </c>
      <c r="M213" s="178">
        <v>315</v>
      </c>
    </row>
    <row r="214" spans="1:13" x14ac:dyDescent="0.25">
      <c r="A214" s="26" t="s">
        <v>13</v>
      </c>
      <c r="B214" s="237">
        <v>12293</v>
      </c>
      <c r="C214" s="237">
        <v>12394</v>
      </c>
      <c r="D214" s="198">
        <v>13794</v>
      </c>
      <c r="E214" s="198">
        <v>13750</v>
      </c>
      <c r="F214" s="198">
        <v>13380</v>
      </c>
      <c r="G214" s="198">
        <v>13528</v>
      </c>
      <c r="H214" s="198">
        <v>13695</v>
      </c>
      <c r="I214" s="198">
        <v>14974</v>
      </c>
      <c r="J214" s="198">
        <v>14702</v>
      </c>
      <c r="K214" s="198">
        <v>14591</v>
      </c>
      <c r="L214" s="198">
        <v>13199</v>
      </c>
      <c r="M214" s="237">
        <v>11719</v>
      </c>
    </row>
    <row r="215" spans="1:13" x14ac:dyDescent="0.25">
      <c r="A215" s="26"/>
    </row>
    <row r="216" spans="1:13" x14ac:dyDescent="0.25">
      <c r="A216" s="3"/>
    </row>
    <row r="217" spans="1:13" ht="15.75" thickBot="1" x14ac:dyDescent="0.3">
      <c r="A217" s="3"/>
      <c r="B217" s="269" t="s">
        <v>667</v>
      </c>
      <c r="C217" s="269"/>
      <c r="D217" s="269"/>
      <c r="E217" s="269"/>
      <c r="F217" s="269"/>
      <c r="G217" s="269"/>
      <c r="H217" s="269"/>
      <c r="I217" s="269"/>
      <c r="J217" s="269"/>
      <c r="K217" s="269"/>
      <c r="L217" s="269"/>
      <c r="M217" s="269"/>
    </row>
    <row r="218" spans="1:13" x14ac:dyDescent="0.25">
      <c r="A218" s="3"/>
      <c r="B218" s="214">
        <v>40544</v>
      </c>
      <c r="C218" s="214">
        <v>40585</v>
      </c>
      <c r="D218" s="214">
        <v>40613</v>
      </c>
      <c r="E218" s="214">
        <v>40644</v>
      </c>
      <c r="F218" s="214">
        <v>40674</v>
      </c>
      <c r="G218" s="214">
        <v>40695</v>
      </c>
      <c r="H218" s="214">
        <v>40735</v>
      </c>
      <c r="I218" s="214">
        <v>40766</v>
      </c>
      <c r="J218" s="214">
        <v>40797</v>
      </c>
      <c r="K218" s="214">
        <v>40827</v>
      </c>
      <c r="L218" s="215">
        <v>40858</v>
      </c>
      <c r="M218" s="215">
        <v>40888</v>
      </c>
    </row>
    <row r="219" spans="1:13" x14ac:dyDescent="0.25">
      <c r="A219" s="3" t="s">
        <v>0</v>
      </c>
      <c r="B219" s="9">
        <v>0.49099999999999999</v>
      </c>
      <c r="C219" s="9">
        <v>0.48499999999999999</v>
      </c>
      <c r="D219" s="9">
        <v>0.48099999999999998</v>
      </c>
      <c r="E219" s="9">
        <v>0.48399999999999999</v>
      </c>
      <c r="F219" s="9">
        <v>0.48599999999999999</v>
      </c>
      <c r="G219" s="9">
        <v>0.48599999999999999</v>
      </c>
      <c r="H219" s="9">
        <v>0.48499999999999999</v>
      </c>
      <c r="I219" s="9">
        <v>0.48</v>
      </c>
      <c r="J219" s="9">
        <v>0.47899999999999998</v>
      </c>
      <c r="K219" s="9">
        <v>0.47299999999999998</v>
      </c>
      <c r="L219" s="9">
        <v>0.47299999999999998</v>
      </c>
      <c r="M219" s="9">
        <v>0.48</v>
      </c>
    </row>
    <row r="220" spans="1:13" x14ac:dyDescent="0.25">
      <c r="A220" s="3" t="s">
        <v>1</v>
      </c>
      <c r="B220" s="9">
        <v>0.70699999999999996</v>
      </c>
      <c r="C220" s="9">
        <v>0.71099999999999997</v>
      </c>
      <c r="D220" s="9">
        <v>0.70499999999999996</v>
      </c>
      <c r="E220" s="9">
        <v>0.71199999999999997</v>
      </c>
      <c r="F220" s="9">
        <v>0.70599999999999996</v>
      </c>
      <c r="G220" s="9">
        <v>0.70899999999999996</v>
      </c>
      <c r="H220" s="9">
        <v>0.70399999999999996</v>
      </c>
      <c r="I220" s="9">
        <v>0.70799999999999996</v>
      </c>
      <c r="J220" s="9">
        <v>0.70299999999999996</v>
      </c>
      <c r="K220" s="9">
        <v>0.70699999999999996</v>
      </c>
      <c r="L220" s="9">
        <v>0.70799999999999996</v>
      </c>
      <c r="M220" s="9">
        <v>0.70499999999999996</v>
      </c>
    </row>
    <row r="221" spans="1:13" x14ac:dyDescent="0.25">
      <c r="A221" s="25" t="s">
        <v>71</v>
      </c>
      <c r="B221" s="9">
        <v>1.637</v>
      </c>
      <c r="C221" s="9">
        <v>1.6080000000000001</v>
      </c>
      <c r="D221" s="9">
        <v>1.573</v>
      </c>
      <c r="E221" s="9">
        <v>1.585</v>
      </c>
      <c r="F221" s="9">
        <v>1.5740000000000001</v>
      </c>
      <c r="G221" s="9">
        <v>1.595</v>
      </c>
      <c r="H221" s="9">
        <v>1.611</v>
      </c>
      <c r="I221" s="9">
        <v>1.593</v>
      </c>
      <c r="J221" s="9">
        <v>1.58</v>
      </c>
      <c r="K221" s="9">
        <v>1.5069999999999999</v>
      </c>
      <c r="L221" s="9">
        <v>1.4970000000000001</v>
      </c>
      <c r="M221" s="9">
        <v>1.5069999999999999</v>
      </c>
    </row>
    <row r="222" spans="1:13" x14ac:dyDescent="0.25">
      <c r="A222" s="3" t="s">
        <v>2</v>
      </c>
      <c r="B222" s="9">
        <v>0.81100000000000005</v>
      </c>
      <c r="C222" s="9">
        <v>0.82</v>
      </c>
      <c r="D222" s="9">
        <v>0.82299999999999995</v>
      </c>
      <c r="E222" s="9">
        <v>0.84</v>
      </c>
      <c r="F222" s="9">
        <v>0.84499999999999997</v>
      </c>
      <c r="G222" s="9">
        <v>0.86799999999999999</v>
      </c>
      <c r="H222" s="9">
        <v>0.85</v>
      </c>
      <c r="I222" s="9">
        <v>0.82899999999999996</v>
      </c>
      <c r="J222" s="9">
        <v>0.80100000000000005</v>
      </c>
      <c r="K222" s="9">
        <v>0.79900000000000004</v>
      </c>
      <c r="L222" s="9">
        <v>0.81399999999999995</v>
      </c>
      <c r="M222" s="9">
        <v>0.82799999999999996</v>
      </c>
    </row>
    <row r="223" spans="1:13" x14ac:dyDescent="0.25">
      <c r="A223" s="3" t="s">
        <v>3</v>
      </c>
      <c r="B223" s="9">
        <v>1.2230000000000001</v>
      </c>
      <c r="C223" s="9">
        <v>1.2569999999999999</v>
      </c>
      <c r="D223" s="9">
        <v>1.2709999999999999</v>
      </c>
      <c r="E223" s="9">
        <v>1.2649999999999999</v>
      </c>
      <c r="F223" s="9">
        <v>1.266</v>
      </c>
      <c r="G223" s="9">
        <v>1.3029999999999999</v>
      </c>
      <c r="H223" s="9">
        <v>1.33</v>
      </c>
      <c r="I223" s="9">
        <v>1.3049999999999999</v>
      </c>
      <c r="J223" s="9">
        <v>1.264</v>
      </c>
      <c r="K223" s="9">
        <v>1.2370000000000001</v>
      </c>
      <c r="L223" s="9">
        <v>1.2390000000000001</v>
      </c>
      <c r="M223" s="9">
        <v>1.23</v>
      </c>
    </row>
    <row r="224" spans="1:13" x14ac:dyDescent="0.25">
      <c r="A224" s="25" t="s">
        <v>70</v>
      </c>
      <c r="B224" s="9">
        <v>1.716</v>
      </c>
      <c r="C224" s="9">
        <v>1.706</v>
      </c>
      <c r="D224" s="9">
        <v>1.732</v>
      </c>
      <c r="E224" s="9">
        <v>1.6970000000000001</v>
      </c>
      <c r="F224" s="9">
        <v>1.6870000000000001</v>
      </c>
      <c r="G224" s="9">
        <v>1.6359999999999999</v>
      </c>
      <c r="H224" s="9">
        <v>1.6679999999999999</v>
      </c>
      <c r="I224" s="9">
        <v>1.62</v>
      </c>
      <c r="J224" s="9">
        <v>1.649</v>
      </c>
      <c r="K224" s="9">
        <v>1.639</v>
      </c>
      <c r="L224" s="9">
        <v>1.736</v>
      </c>
      <c r="M224" s="9">
        <v>1.706</v>
      </c>
    </row>
    <row r="225" spans="1:16" x14ac:dyDescent="0.25">
      <c r="A225" s="27" t="s">
        <v>13</v>
      </c>
      <c r="B225" s="199">
        <v>0.81599999999999995</v>
      </c>
      <c r="C225" s="199">
        <v>0.82</v>
      </c>
      <c r="D225" s="199">
        <v>0.80800000000000005</v>
      </c>
      <c r="E225" s="199">
        <v>0.80700000000000005</v>
      </c>
      <c r="F225" s="199">
        <v>0.80400000000000005</v>
      </c>
      <c r="G225" s="199">
        <v>0.80700000000000005</v>
      </c>
      <c r="H225" s="199">
        <v>0.79600000000000004</v>
      </c>
      <c r="I225" s="199">
        <v>0.77600000000000002</v>
      </c>
      <c r="J225" s="199">
        <v>0.77900000000000003</v>
      </c>
      <c r="K225" s="199">
        <v>0.78100000000000003</v>
      </c>
      <c r="L225" s="199">
        <v>0.80200000000000005</v>
      </c>
      <c r="M225" s="199">
        <v>0.81100000000000005</v>
      </c>
    </row>
    <row r="226" spans="1:16" x14ac:dyDescent="0.25">
      <c r="A226" s="27"/>
    </row>
    <row r="227" spans="1:16" x14ac:dyDescent="0.25">
      <c r="A227" s="3"/>
      <c r="E227" s="111"/>
    </row>
    <row r="228" spans="1:16" ht="15.75" thickBot="1" x14ac:dyDescent="0.3">
      <c r="A228" s="3"/>
      <c r="B228" s="269" t="s">
        <v>668</v>
      </c>
      <c r="C228" s="269"/>
      <c r="D228" s="269"/>
      <c r="E228" s="269"/>
      <c r="F228" s="269"/>
      <c r="G228" s="269"/>
      <c r="H228" s="269"/>
      <c r="I228" s="269"/>
      <c r="J228" s="269"/>
      <c r="K228" s="269"/>
      <c r="L228" s="269"/>
      <c r="M228" s="269"/>
    </row>
    <row r="229" spans="1:16" x14ac:dyDescent="0.25">
      <c r="A229" s="3"/>
      <c r="B229" s="214">
        <v>40544</v>
      </c>
      <c r="C229" s="215">
        <v>40585</v>
      </c>
      <c r="D229" s="215">
        <v>40613</v>
      </c>
      <c r="E229" s="215">
        <v>40644</v>
      </c>
      <c r="F229" s="215">
        <v>40674</v>
      </c>
      <c r="G229" s="215">
        <v>40705</v>
      </c>
      <c r="H229" s="215">
        <v>40725</v>
      </c>
      <c r="I229" s="215">
        <v>40766</v>
      </c>
      <c r="J229" s="215">
        <v>40797</v>
      </c>
      <c r="K229" s="215">
        <v>40827</v>
      </c>
      <c r="L229" s="215">
        <v>40858</v>
      </c>
      <c r="M229" s="215">
        <v>40888</v>
      </c>
    </row>
    <row r="230" spans="1:16" x14ac:dyDescent="0.25">
      <c r="A230" s="3" t="s">
        <v>33</v>
      </c>
      <c r="B230" s="178">
        <v>10379</v>
      </c>
      <c r="C230" s="178">
        <v>12160</v>
      </c>
      <c r="D230" s="178">
        <v>12212</v>
      </c>
      <c r="E230" s="178">
        <v>10125</v>
      </c>
      <c r="F230" s="178">
        <v>11312</v>
      </c>
      <c r="G230" s="178">
        <v>12661</v>
      </c>
      <c r="H230" s="178">
        <v>10768</v>
      </c>
      <c r="I230" s="178">
        <v>14420</v>
      </c>
      <c r="J230" s="178">
        <v>11932</v>
      </c>
      <c r="K230" s="178">
        <v>10514</v>
      </c>
      <c r="L230" s="178">
        <v>10961</v>
      </c>
      <c r="M230" s="178">
        <v>8117</v>
      </c>
    </row>
    <row r="231" spans="1:16" x14ac:dyDescent="0.25">
      <c r="A231" s="3" t="s">
        <v>34</v>
      </c>
      <c r="B231" s="178">
        <v>1263</v>
      </c>
      <c r="C231" s="178">
        <v>1709</v>
      </c>
      <c r="D231" s="178">
        <v>1445</v>
      </c>
      <c r="E231" s="178">
        <v>1337</v>
      </c>
      <c r="F231" s="178">
        <v>1386</v>
      </c>
      <c r="G231" s="178">
        <v>1466</v>
      </c>
      <c r="H231" s="178">
        <v>1332</v>
      </c>
      <c r="I231" s="178">
        <v>1884</v>
      </c>
      <c r="J231" s="178">
        <v>1413</v>
      </c>
      <c r="K231" s="178">
        <v>1203</v>
      </c>
      <c r="L231" s="178">
        <v>1422</v>
      </c>
      <c r="M231" s="178">
        <v>894</v>
      </c>
    </row>
    <row r="232" spans="1:16" x14ac:dyDescent="0.25">
      <c r="A232" s="3" t="s">
        <v>19</v>
      </c>
      <c r="B232" s="178">
        <v>182</v>
      </c>
      <c r="C232" s="178">
        <v>254</v>
      </c>
      <c r="D232" s="178">
        <v>234</v>
      </c>
      <c r="E232" s="178">
        <v>237</v>
      </c>
      <c r="F232" s="178">
        <v>222</v>
      </c>
      <c r="G232" s="178">
        <v>294</v>
      </c>
      <c r="H232" s="178">
        <v>219</v>
      </c>
      <c r="I232" s="178">
        <v>306</v>
      </c>
      <c r="J232" s="178">
        <v>239</v>
      </c>
      <c r="K232" s="178">
        <v>212</v>
      </c>
      <c r="L232" s="178">
        <v>224</v>
      </c>
      <c r="M232" s="178">
        <v>175</v>
      </c>
    </row>
    <row r="233" spans="1:16" x14ac:dyDescent="0.25">
      <c r="A233" s="26" t="s">
        <v>35</v>
      </c>
      <c r="B233" s="237">
        <v>11825</v>
      </c>
      <c r="C233" s="237">
        <v>14124</v>
      </c>
      <c r="D233" s="237">
        <v>13892</v>
      </c>
      <c r="E233" s="237">
        <v>11699</v>
      </c>
      <c r="F233" s="237">
        <v>12920</v>
      </c>
      <c r="G233" s="237">
        <v>14421</v>
      </c>
      <c r="H233" s="237">
        <v>12318</v>
      </c>
      <c r="I233" s="237">
        <v>16611</v>
      </c>
      <c r="J233" s="237">
        <v>13585</v>
      </c>
      <c r="K233" s="237">
        <v>11929</v>
      </c>
      <c r="L233" s="237">
        <v>12607</v>
      </c>
      <c r="M233" s="237">
        <v>9186</v>
      </c>
      <c r="P233" s="111"/>
    </row>
    <row r="234" spans="1:16" x14ac:dyDescent="0.25">
      <c r="A234" s="3" t="s">
        <v>10</v>
      </c>
      <c r="B234" s="178">
        <v>457</v>
      </c>
      <c r="C234" s="178">
        <v>548</v>
      </c>
      <c r="D234" s="178">
        <v>493</v>
      </c>
      <c r="E234" s="178">
        <v>444</v>
      </c>
      <c r="F234" s="178">
        <v>460</v>
      </c>
      <c r="G234" s="178">
        <v>432</v>
      </c>
      <c r="H234" s="178">
        <v>350</v>
      </c>
      <c r="I234" s="178">
        <v>484</v>
      </c>
      <c r="J234" s="178">
        <v>433</v>
      </c>
      <c r="K234" s="178">
        <v>492</v>
      </c>
      <c r="L234" s="178">
        <v>549</v>
      </c>
      <c r="M234" s="178">
        <v>394</v>
      </c>
    </row>
    <row r="235" spans="1:16" x14ac:dyDescent="0.25">
      <c r="A235" s="27" t="s">
        <v>32</v>
      </c>
      <c r="B235" s="237">
        <v>12282</v>
      </c>
      <c r="C235" s="237">
        <v>14672</v>
      </c>
      <c r="D235" s="198">
        <v>14385</v>
      </c>
      <c r="E235" s="198">
        <v>12143</v>
      </c>
      <c r="F235" s="198">
        <v>13380</v>
      </c>
      <c r="G235" s="198">
        <v>14853</v>
      </c>
      <c r="H235" s="198">
        <v>12668</v>
      </c>
      <c r="I235" s="198">
        <v>17095</v>
      </c>
      <c r="J235" s="198">
        <v>14018</v>
      </c>
      <c r="K235" s="198">
        <v>12421</v>
      </c>
      <c r="L235" s="198">
        <v>13156</v>
      </c>
      <c r="M235" s="198">
        <v>9580</v>
      </c>
      <c r="P235" s="111"/>
    </row>
    <row r="236" spans="1:16" x14ac:dyDescent="0.25">
      <c r="A236" s="27"/>
      <c r="B236" s="206"/>
      <c r="C236" s="206"/>
      <c r="D236" s="206"/>
      <c r="E236" s="206"/>
      <c r="F236" s="206"/>
      <c r="G236" s="206"/>
      <c r="H236" s="206"/>
      <c r="I236" s="239"/>
      <c r="J236" s="206"/>
      <c r="K236" s="206"/>
      <c r="L236" s="206"/>
      <c r="M236" s="206"/>
    </row>
    <row r="237" spans="1:16" ht="15.75" thickBot="1" x14ac:dyDescent="0.3">
      <c r="A237" s="3"/>
      <c r="B237" s="269" t="s">
        <v>669</v>
      </c>
      <c r="C237" s="269"/>
      <c r="D237" s="269"/>
      <c r="E237" s="269"/>
      <c r="F237" s="269"/>
      <c r="G237" s="269"/>
      <c r="H237" s="269"/>
      <c r="I237" s="269"/>
      <c r="J237" s="269"/>
      <c r="K237" s="269"/>
      <c r="L237" s="269"/>
      <c r="M237" s="269"/>
    </row>
    <row r="238" spans="1:16" x14ac:dyDescent="0.25">
      <c r="A238" s="3"/>
      <c r="B238" s="214">
        <v>40544</v>
      </c>
      <c r="C238" s="214">
        <v>40585</v>
      </c>
      <c r="D238" s="214">
        <v>40613</v>
      </c>
      <c r="E238" s="214">
        <v>40644</v>
      </c>
      <c r="F238" s="214">
        <v>40674</v>
      </c>
      <c r="G238" s="214">
        <v>40695</v>
      </c>
      <c r="H238" s="214">
        <v>40735</v>
      </c>
      <c r="I238" s="214">
        <v>40766</v>
      </c>
      <c r="J238" s="214">
        <v>40797</v>
      </c>
      <c r="K238" s="214">
        <v>40827</v>
      </c>
      <c r="L238" s="215">
        <v>40858</v>
      </c>
      <c r="M238" s="216">
        <v>41254</v>
      </c>
      <c r="P238" s="111"/>
    </row>
    <row r="239" spans="1:16" x14ac:dyDescent="0.25">
      <c r="A239" s="3" t="s">
        <v>31</v>
      </c>
      <c r="B239" s="9">
        <v>0.748</v>
      </c>
      <c r="C239" s="9">
        <v>0.748</v>
      </c>
      <c r="D239" s="9">
        <v>0.74</v>
      </c>
      <c r="E239" s="9">
        <v>0.74099999999999999</v>
      </c>
      <c r="F239" s="9">
        <v>0.74099999999999999</v>
      </c>
      <c r="G239" s="9">
        <v>0.745</v>
      </c>
      <c r="H239" s="9">
        <v>0.73599999999999999</v>
      </c>
      <c r="I239" s="9">
        <v>0.72099999999999997</v>
      </c>
      <c r="J239" s="9">
        <v>0.72399999999999998</v>
      </c>
      <c r="K239" s="9">
        <v>0.72399999999999998</v>
      </c>
      <c r="L239" s="9">
        <v>0.74199999999999999</v>
      </c>
      <c r="M239" s="9">
        <v>0.748</v>
      </c>
    </row>
    <row r="240" spans="1:16" x14ac:dyDescent="0.25">
      <c r="A240" s="3" t="s">
        <v>10</v>
      </c>
      <c r="B240" s="9">
        <v>2.8260000000000001</v>
      </c>
      <c r="C240" s="9">
        <v>2.7349999999999999</v>
      </c>
      <c r="D240" s="9">
        <v>2.63</v>
      </c>
      <c r="E240" s="9">
        <v>2.5739999999999998</v>
      </c>
      <c r="F240" s="9">
        <v>2.5819999999999999</v>
      </c>
      <c r="G240" s="9">
        <v>2.665</v>
      </c>
      <c r="H240" s="9">
        <v>2.7389999999999999</v>
      </c>
      <c r="I240" s="9">
        <v>2.6509999999999998</v>
      </c>
      <c r="J240" s="9">
        <v>2.621</v>
      </c>
      <c r="K240" s="9">
        <v>2.4729999999999999</v>
      </c>
      <c r="L240" s="9">
        <v>2.3519999999999999</v>
      </c>
      <c r="M240" s="9">
        <v>2.29</v>
      </c>
    </row>
    <row r="241" spans="1:13" x14ac:dyDescent="0.25">
      <c r="A241" s="27" t="s">
        <v>32</v>
      </c>
      <c r="B241" s="199">
        <v>0.81599999999999995</v>
      </c>
      <c r="C241" s="199">
        <v>0.82</v>
      </c>
      <c r="D241" s="199">
        <v>0.80800000000000005</v>
      </c>
      <c r="E241" s="199">
        <v>0.80700000000000005</v>
      </c>
      <c r="F241" s="199">
        <v>0.80400000000000005</v>
      </c>
      <c r="G241" s="199">
        <v>0.80700000000000005</v>
      </c>
      <c r="H241" s="199">
        <v>0.79600000000000004</v>
      </c>
      <c r="I241" s="199">
        <v>0.77600000000000002</v>
      </c>
      <c r="J241" s="199">
        <v>0.77900000000000003</v>
      </c>
      <c r="K241" s="199">
        <v>0.78100000000000003</v>
      </c>
      <c r="L241" s="199">
        <v>0.80200000000000005</v>
      </c>
      <c r="M241" s="199">
        <v>0.81100000000000005</v>
      </c>
    </row>
    <row r="242" spans="1:13" ht="28.5" customHeight="1" x14ac:dyDescent="0.25">
      <c r="A242" s="267" t="s">
        <v>674</v>
      </c>
      <c r="B242" s="267"/>
      <c r="C242" s="267"/>
      <c r="D242" s="267"/>
      <c r="E242" s="267"/>
      <c r="F242" s="267"/>
      <c r="G242" s="267"/>
      <c r="H242" s="267"/>
      <c r="I242" s="267"/>
      <c r="J242" s="267"/>
      <c r="K242" s="267"/>
      <c r="L242" s="267"/>
      <c r="M242" s="267"/>
    </row>
    <row r="243" spans="1:13" ht="12.75" customHeight="1" x14ac:dyDescent="0.25">
      <c r="B243" s="221"/>
      <c r="C243" s="221"/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</row>
    <row r="244" spans="1:13" ht="22.5" customHeight="1" x14ac:dyDescent="0.25">
      <c r="A244" s="207">
        <v>2010</v>
      </c>
      <c r="B244" s="268" t="s">
        <v>664</v>
      </c>
      <c r="C244" s="268"/>
      <c r="D244" s="268"/>
      <c r="E244" s="268"/>
      <c r="F244" s="268"/>
      <c r="G244" s="268"/>
      <c r="H244" s="268"/>
      <c r="I244" s="268"/>
      <c r="J244" s="268"/>
      <c r="K244" s="268"/>
      <c r="L244" s="268"/>
      <c r="M244" s="268"/>
    </row>
    <row r="245" spans="1:13" x14ac:dyDescent="0.25">
      <c r="A245" s="8" t="s">
        <v>72</v>
      </c>
      <c r="B245" s="92">
        <v>19</v>
      </c>
      <c r="C245" s="92">
        <v>19</v>
      </c>
      <c r="D245" s="92">
        <v>23</v>
      </c>
      <c r="E245" s="92">
        <v>22</v>
      </c>
      <c r="F245" s="92">
        <v>20</v>
      </c>
      <c r="G245" s="92">
        <v>22</v>
      </c>
      <c r="H245" s="92">
        <v>21</v>
      </c>
      <c r="I245" s="92">
        <v>22</v>
      </c>
      <c r="J245" s="92">
        <v>21</v>
      </c>
      <c r="K245" s="92">
        <v>21</v>
      </c>
      <c r="L245" s="92">
        <v>21</v>
      </c>
      <c r="M245" s="92">
        <v>22</v>
      </c>
    </row>
    <row r="246" spans="1:13" ht="15.75" thickBot="1" x14ac:dyDescent="0.3">
      <c r="A246" s="3"/>
      <c r="B246" s="269" t="s">
        <v>665</v>
      </c>
      <c r="C246" s="269"/>
      <c r="D246" s="269"/>
      <c r="E246" s="269"/>
      <c r="F246" s="269"/>
      <c r="G246" s="269"/>
      <c r="H246" s="269"/>
      <c r="I246" s="269"/>
      <c r="J246" s="269"/>
      <c r="K246" s="269"/>
      <c r="L246" s="269"/>
      <c r="M246" s="269"/>
    </row>
    <row r="247" spans="1:13" x14ac:dyDescent="0.25">
      <c r="A247" s="3"/>
      <c r="B247" s="214">
        <v>40179</v>
      </c>
      <c r="C247" s="215">
        <v>40219</v>
      </c>
      <c r="D247" s="215">
        <v>40238</v>
      </c>
      <c r="E247" s="215">
        <v>40278</v>
      </c>
      <c r="F247" s="215">
        <v>40308</v>
      </c>
      <c r="G247" s="215">
        <v>40339</v>
      </c>
      <c r="H247" s="215">
        <v>40369</v>
      </c>
      <c r="I247" s="215">
        <v>40400</v>
      </c>
      <c r="J247" s="215">
        <v>40431</v>
      </c>
      <c r="K247" s="215">
        <v>40452</v>
      </c>
      <c r="L247" s="215">
        <v>40483</v>
      </c>
      <c r="M247" s="216">
        <v>40513</v>
      </c>
    </row>
    <row r="248" spans="1:13" x14ac:dyDescent="0.25">
      <c r="A248" s="3" t="s">
        <v>0</v>
      </c>
      <c r="B248" s="181">
        <v>4761</v>
      </c>
      <c r="C248" s="178">
        <v>5671</v>
      </c>
      <c r="D248" s="178">
        <v>4961</v>
      </c>
      <c r="E248" s="178">
        <v>5605</v>
      </c>
      <c r="F248" s="178">
        <v>8105</v>
      </c>
      <c r="G248" s="178">
        <v>4697</v>
      </c>
      <c r="H248" s="178">
        <v>4484</v>
      </c>
      <c r="I248" s="178">
        <v>5427</v>
      </c>
      <c r="J248" s="178">
        <v>5130</v>
      </c>
      <c r="K248" s="178">
        <v>4722</v>
      </c>
      <c r="L248" s="178">
        <v>6971</v>
      </c>
      <c r="M248" s="178">
        <v>5031</v>
      </c>
    </row>
    <row r="249" spans="1:13" x14ac:dyDescent="0.25">
      <c r="A249" s="3" t="s">
        <v>1</v>
      </c>
      <c r="B249" s="178">
        <v>2861</v>
      </c>
      <c r="C249" s="178">
        <v>2956</v>
      </c>
      <c r="D249" s="178">
        <v>2662</v>
      </c>
      <c r="E249" s="178">
        <v>2590</v>
      </c>
      <c r="F249" s="178">
        <v>4228</v>
      </c>
      <c r="G249" s="178">
        <v>3617</v>
      </c>
      <c r="H249" s="178">
        <v>2850</v>
      </c>
      <c r="I249" s="178">
        <v>2584</v>
      </c>
      <c r="J249" s="178">
        <v>3004</v>
      </c>
      <c r="K249" s="178">
        <v>2657</v>
      </c>
      <c r="L249" s="178">
        <v>2849</v>
      </c>
      <c r="M249" s="178">
        <v>2147</v>
      </c>
    </row>
    <row r="250" spans="1:13" x14ac:dyDescent="0.25">
      <c r="A250" s="25" t="s">
        <v>71</v>
      </c>
      <c r="B250" s="178">
        <v>1646</v>
      </c>
      <c r="C250" s="178">
        <v>1706</v>
      </c>
      <c r="D250" s="178">
        <v>1497</v>
      </c>
      <c r="E250" s="178">
        <v>1748</v>
      </c>
      <c r="F250" s="178">
        <v>2000</v>
      </c>
      <c r="G250" s="178">
        <v>1665</v>
      </c>
      <c r="H250" s="178">
        <v>1504</v>
      </c>
      <c r="I250" s="178">
        <v>1704</v>
      </c>
      <c r="J250" s="178">
        <v>1761</v>
      </c>
      <c r="K250" s="178">
        <v>1712</v>
      </c>
      <c r="L250" s="178">
        <v>1606</v>
      </c>
      <c r="M250" s="178">
        <v>1433</v>
      </c>
    </row>
    <row r="251" spans="1:13" x14ac:dyDescent="0.25">
      <c r="A251" s="3" t="s">
        <v>2</v>
      </c>
      <c r="B251" s="178">
        <v>820</v>
      </c>
      <c r="C251" s="178">
        <v>931</v>
      </c>
      <c r="D251" s="178">
        <v>907</v>
      </c>
      <c r="E251" s="178">
        <v>842</v>
      </c>
      <c r="F251" s="178">
        <v>1306</v>
      </c>
      <c r="G251" s="178">
        <v>981</v>
      </c>
      <c r="H251" s="178">
        <v>833</v>
      </c>
      <c r="I251" s="178">
        <v>818</v>
      </c>
      <c r="J251" s="178">
        <v>951</v>
      </c>
      <c r="K251" s="178">
        <v>889</v>
      </c>
      <c r="L251" s="178">
        <v>964</v>
      </c>
      <c r="M251" s="178">
        <v>811</v>
      </c>
    </row>
    <row r="252" spans="1:13" x14ac:dyDescent="0.25">
      <c r="A252" s="3" t="s">
        <v>3</v>
      </c>
      <c r="B252" s="178">
        <v>771</v>
      </c>
      <c r="C252" s="178">
        <v>913</v>
      </c>
      <c r="D252" s="178">
        <v>692</v>
      </c>
      <c r="E252" s="178">
        <v>894</v>
      </c>
      <c r="F252" s="178">
        <v>731</v>
      </c>
      <c r="G252" s="178">
        <v>929</v>
      </c>
      <c r="H252" s="178">
        <v>859</v>
      </c>
      <c r="I252" s="178">
        <v>964</v>
      </c>
      <c r="J252" s="178">
        <v>1000</v>
      </c>
      <c r="K252" s="178">
        <v>1113</v>
      </c>
      <c r="L252" s="178">
        <v>1263</v>
      </c>
      <c r="M252" s="178">
        <v>836</v>
      </c>
    </row>
    <row r="253" spans="1:13" x14ac:dyDescent="0.25">
      <c r="A253" s="25" t="s">
        <v>70</v>
      </c>
      <c r="B253" s="178">
        <v>355</v>
      </c>
      <c r="C253" s="178">
        <v>338</v>
      </c>
      <c r="D253" s="178">
        <v>296</v>
      </c>
      <c r="E253" s="178">
        <v>260</v>
      </c>
      <c r="F253" s="178">
        <v>398</v>
      </c>
      <c r="G253" s="178">
        <v>273</v>
      </c>
      <c r="H253" s="178">
        <v>300</v>
      </c>
      <c r="I253" s="178">
        <v>226</v>
      </c>
      <c r="J253" s="178">
        <v>246</v>
      </c>
      <c r="K253" s="178">
        <v>351</v>
      </c>
      <c r="L253" s="178">
        <v>500</v>
      </c>
      <c r="M253" s="178">
        <v>270</v>
      </c>
    </row>
    <row r="254" spans="1:13" x14ac:dyDescent="0.25">
      <c r="A254" s="26" t="s">
        <v>13</v>
      </c>
      <c r="B254" s="198">
        <v>11213</v>
      </c>
      <c r="C254" s="198">
        <v>12515</v>
      </c>
      <c r="D254" s="198">
        <v>11016</v>
      </c>
      <c r="E254" s="198">
        <v>11939</v>
      </c>
      <c r="F254" s="198">
        <v>16768</v>
      </c>
      <c r="G254" s="198">
        <v>12162</v>
      </c>
      <c r="H254" s="198">
        <v>10829</v>
      </c>
      <c r="I254" s="198">
        <v>11722</v>
      </c>
      <c r="J254" s="198">
        <v>12092</v>
      </c>
      <c r="K254" s="198">
        <v>11445</v>
      </c>
      <c r="L254" s="198">
        <v>14152</v>
      </c>
      <c r="M254" s="198">
        <v>10528</v>
      </c>
    </row>
    <row r="255" spans="1:13" x14ac:dyDescent="0.25">
      <c r="A255" s="26"/>
    </row>
    <row r="256" spans="1:13" x14ac:dyDescent="0.25">
      <c r="A256" s="26"/>
    </row>
    <row r="257" spans="1:14" ht="15.75" thickBot="1" x14ac:dyDescent="0.3">
      <c r="A257" s="3"/>
      <c r="B257" s="269" t="s">
        <v>666</v>
      </c>
      <c r="C257" s="269"/>
      <c r="D257" s="269"/>
      <c r="E257" s="269"/>
      <c r="F257" s="269"/>
      <c r="G257" s="269"/>
      <c r="H257" s="269"/>
      <c r="I257" s="269"/>
      <c r="J257" s="269"/>
      <c r="K257" s="269"/>
      <c r="L257" s="269"/>
      <c r="M257" s="269"/>
    </row>
    <row r="258" spans="1:14" x14ac:dyDescent="0.25">
      <c r="A258" s="3"/>
      <c r="B258" s="214">
        <v>40179</v>
      </c>
      <c r="C258" s="215">
        <v>40219</v>
      </c>
      <c r="D258" s="215">
        <v>40238</v>
      </c>
      <c r="E258" s="215">
        <v>40278</v>
      </c>
      <c r="F258" s="215">
        <v>40308</v>
      </c>
      <c r="G258" s="215">
        <v>40339</v>
      </c>
      <c r="H258" s="215">
        <v>40369</v>
      </c>
      <c r="I258" s="215">
        <v>40400</v>
      </c>
      <c r="J258" s="215">
        <v>40431</v>
      </c>
      <c r="K258" s="215">
        <v>40452</v>
      </c>
      <c r="L258" s="215">
        <v>40483</v>
      </c>
      <c r="M258" s="216">
        <v>40513</v>
      </c>
    </row>
    <row r="259" spans="1:14" x14ac:dyDescent="0.25">
      <c r="A259" s="3" t="s">
        <v>0</v>
      </c>
      <c r="B259" s="178">
        <v>4453</v>
      </c>
      <c r="C259" s="178">
        <v>4728</v>
      </c>
      <c r="D259" s="178">
        <v>5120</v>
      </c>
      <c r="E259" s="178">
        <v>5393</v>
      </c>
      <c r="F259" s="178">
        <v>6147</v>
      </c>
      <c r="G259" s="178">
        <v>6074</v>
      </c>
      <c r="H259" s="178">
        <v>5708</v>
      </c>
      <c r="I259" s="178">
        <v>4875</v>
      </c>
      <c r="J259" s="178">
        <v>5020</v>
      </c>
      <c r="K259" s="178">
        <v>5098</v>
      </c>
      <c r="L259" s="178">
        <v>5608</v>
      </c>
      <c r="M259" s="178">
        <v>5566</v>
      </c>
    </row>
    <row r="260" spans="1:14" x14ac:dyDescent="0.25">
      <c r="A260" s="3" t="s">
        <v>1</v>
      </c>
      <c r="B260" s="178">
        <v>2510</v>
      </c>
      <c r="C260" s="178">
        <v>2662</v>
      </c>
      <c r="D260" s="178">
        <v>2815</v>
      </c>
      <c r="E260" s="178">
        <v>2724</v>
      </c>
      <c r="F260" s="178">
        <v>3119</v>
      </c>
      <c r="G260" s="178">
        <v>3455</v>
      </c>
      <c r="H260" s="178">
        <v>3555</v>
      </c>
      <c r="I260" s="178">
        <v>3019</v>
      </c>
      <c r="J260" s="178">
        <v>2809</v>
      </c>
      <c r="K260" s="178">
        <v>2746</v>
      </c>
      <c r="L260" s="178">
        <v>2837</v>
      </c>
      <c r="M260" s="178">
        <v>2545</v>
      </c>
    </row>
    <row r="261" spans="1:14" x14ac:dyDescent="0.25">
      <c r="A261" s="25" t="s">
        <v>71</v>
      </c>
      <c r="B261" s="178">
        <v>1531</v>
      </c>
      <c r="C261" s="178">
        <v>1592</v>
      </c>
      <c r="D261" s="178">
        <v>1609</v>
      </c>
      <c r="E261" s="178">
        <v>1645</v>
      </c>
      <c r="F261" s="178">
        <v>1737</v>
      </c>
      <c r="G261" s="178">
        <v>1798</v>
      </c>
      <c r="H261" s="178">
        <v>1718</v>
      </c>
      <c r="I261" s="178">
        <v>1626</v>
      </c>
      <c r="J261" s="178">
        <v>1657</v>
      </c>
      <c r="K261" s="178">
        <v>1725</v>
      </c>
      <c r="L261" s="178">
        <v>1693</v>
      </c>
      <c r="M261" s="178">
        <v>1581</v>
      </c>
    </row>
    <row r="262" spans="1:14" x14ac:dyDescent="0.25">
      <c r="A262" s="3" t="s">
        <v>2</v>
      </c>
      <c r="B262" s="178">
        <v>777</v>
      </c>
      <c r="C262" s="178">
        <v>824</v>
      </c>
      <c r="D262" s="178">
        <v>887</v>
      </c>
      <c r="E262" s="178">
        <v>892</v>
      </c>
      <c r="F262" s="178">
        <v>1008</v>
      </c>
      <c r="G262" s="178">
        <v>1035</v>
      </c>
      <c r="H262" s="178">
        <v>1035</v>
      </c>
      <c r="I262" s="178">
        <v>878</v>
      </c>
      <c r="J262" s="178">
        <v>866</v>
      </c>
      <c r="K262" s="178">
        <v>885</v>
      </c>
      <c r="L262" s="178">
        <v>935</v>
      </c>
      <c r="M262" s="178">
        <v>887</v>
      </c>
    </row>
    <row r="263" spans="1:14" x14ac:dyDescent="0.25">
      <c r="A263" s="3" t="s">
        <v>3</v>
      </c>
      <c r="B263" s="178">
        <v>744</v>
      </c>
      <c r="C263" s="178">
        <v>758</v>
      </c>
      <c r="D263" s="178">
        <v>786</v>
      </c>
      <c r="E263" s="178">
        <v>827</v>
      </c>
      <c r="F263" s="178">
        <v>773</v>
      </c>
      <c r="G263" s="178">
        <v>855</v>
      </c>
      <c r="H263" s="178">
        <v>843</v>
      </c>
      <c r="I263" s="178">
        <v>918</v>
      </c>
      <c r="J263" s="178">
        <v>941</v>
      </c>
      <c r="K263" s="178">
        <v>1025</v>
      </c>
      <c r="L263" s="178">
        <v>1125</v>
      </c>
      <c r="M263" s="178">
        <v>1067</v>
      </c>
    </row>
    <row r="264" spans="1:14" x14ac:dyDescent="0.25">
      <c r="A264" s="25" t="s">
        <v>70</v>
      </c>
      <c r="B264" s="178">
        <v>331</v>
      </c>
      <c r="C264" s="178">
        <v>319</v>
      </c>
      <c r="D264" s="178">
        <v>327</v>
      </c>
      <c r="E264" s="178">
        <v>296</v>
      </c>
      <c r="F264" s="178">
        <v>315</v>
      </c>
      <c r="G264" s="178">
        <v>308</v>
      </c>
      <c r="H264" s="178">
        <v>322</v>
      </c>
      <c r="I264" s="178">
        <v>266</v>
      </c>
      <c r="J264" s="178">
        <v>257</v>
      </c>
      <c r="K264" s="178">
        <v>273</v>
      </c>
      <c r="L264" s="178">
        <v>365</v>
      </c>
      <c r="M264" s="178">
        <v>372</v>
      </c>
    </row>
    <row r="265" spans="1:14" x14ac:dyDescent="0.25">
      <c r="A265" s="26" t="s">
        <v>13</v>
      </c>
      <c r="B265" s="198">
        <v>10346</v>
      </c>
      <c r="C265" s="198">
        <v>10884</v>
      </c>
      <c r="D265" s="198">
        <v>11544</v>
      </c>
      <c r="E265" s="198">
        <v>11778</v>
      </c>
      <c r="F265" s="198">
        <v>13098</v>
      </c>
      <c r="G265" s="198">
        <v>13525</v>
      </c>
      <c r="H265" s="198">
        <v>13180</v>
      </c>
      <c r="I265" s="198">
        <v>11583</v>
      </c>
      <c r="J265" s="198">
        <v>11550</v>
      </c>
      <c r="K265" s="198">
        <v>11752</v>
      </c>
      <c r="L265" s="198">
        <v>12563</v>
      </c>
      <c r="M265" s="198">
        <v>12018</v>
      </c>
    </row>
    <row r="266" spans="1:14" x14ac:dyDescent="0.25">
      <c r="A266" s="26"/>
    </row>
    <row r="267" spans="1:14" x14ac:dyDescent="0.25">
      <c r="A267" s="3"/>
    </row>
    <row r="268" spans="1:14" ht="15.75" thickBot="1" x14ac:dyDescent="0.3">
      <c r="A268" s="3"/>
      <c r="B268" s="269" t="s">
        <v>667</v>
      </c>
      <c r="C268" s="269"/>
      <c r="D268" s="269"/>
      <c r="E268" s="269"/>
      <c r="F268" s="269"/>
      <c r="G268" s="269"/>
      <c r="H268" s="269"/>
      <c r="I268" s="269"/>
      <c r="J268" s="269"/>
      <c r="K268" s="269"/>
      <c r="L268" s="269"/>
      <c r="M268" s="269"/>
    </row>
    <row r="269" spans="1:14" x14ac:dyDescent="0.25">
      <c r="A269" s="3"/>
      <c r="B269" s="214">
        <v>40188</v>
      </c>
      <c r="C269" s="215">
        <v>40219</v>
      </c>
      <c r="D269" s="215">
        <v>40238</v>
      </c>
      <c r="E269" s="215">
        <v>40278</v>
      </c>
      <c r="F269" s="215">
        <v>40308</v>
      </c>
      <c r="G269" s="215">
        <v>40339</v>
      </c>
      <c r="H269" s="215">
        <v>40369</v>
      </c>
      <c r="I269" s="215">
        <v>40400</v>
      </c>
      <c r="J269" s="215">
        <v>40431</v>
      </c>
      <c r="K269" s="215">
        <v>40452</v>
      </c>
      <c r="L269" s="215">
        <v>40483</v>
      </c>
      <c r="M269" s="216">
        <v>40513</v>
      </c>
      <c r="N269" s="232"/>
    </row>
    <row r="270" spans="1:14" x14ac:dyDescent="0.25">
      <c r="A270" s="3" t="s">
        <v>0</v>
      </c>
      <c r="B270" s="9">
        <v>0.51100000000000001</v>
      </c>
      <c r="C270" s="9">
        <v>0.51100000000000001</v>
      </c>
      <c r="D270" s="9">
        <v>0.503</v>
      </c>
      <c r="E270" s="9">
        <v>0.49199999999999999</v>
      </c>
      <c r="F270" s="9">
        <v>0.48399999999999999</v>
      </c>
      <c r="G270" s="9">
        <v>0.48099999999999998</v>
      </c>
      <c r="H270" s="9">
        <v>0.48599999999999999</v>
      </c>
      <c r="I270" s="9">
        <v>0.49299999999999999</v>
      </c>
      <c r="J270" s="9">
        <v>0.495</v>
      </c>
      <c r="K270" s="9">
        <v>0.497</v>
      </c>
      <c r="L270" s="9">
        <v>0.498</v>
      </c>
      <c r="M270" s="9">
        <v>0.496</v>
      </c>
      <c r="N270" s="233"/>
    </row>
    <row r="271" spans="1:14" x14ac:dyDescent="0.25">
      <c r="A271" s="3" t="s">
        <v>1</v>
      </c>
      <c r="B271" s="9">
        <v>0.73499999999999999</v>
      </c>
      <c r="C271" s="9">
        <v>0.72599999999999998</v>
      </c>
      <c r="D271" s="9">
        <v>0.71299999999999997</v>
      </c>
      <c r="E271" s="9">
        <v>0.71199999999999997</v>
      </c>
      <c r="F271" s="9">
        <v>0.71299999999999997</v>
      </c>
      <c r="G271" s="9">
        <v>0.71299999999999997</v>
      </c>
      <c r="H271" s="9">
        <v>0.71499999999999997</v>
      </c>
      <c r="I271" s="9">
        <v>0.70899999999999996</v>
      </c>
      <c r="J271" s="9">
        <v>0.70799999999999996</v>
      </c>
      <c r="K271" s="9">
        <v>0.69599999999999995</v>
      </c>
      <c r="L271" s="9">
        <v>0.69499999999999995</v>
      </c>
      <c r="M271" s="9">
        <v>0.70199999999999996</v>
      </c>
      <c r="N271" s="233"/>
    </row>
    <row r="272" spans="1:14" x14ac:dyDescent="0.25">
      <c r="A272" s="25" t="s">
        <v>71</v>
      </c>
      <c r="B272" s="9">
        <v>1.637</v>
      </c>
      <c r="C272" s="9">
        <v>1.64</v>
      </c>
      <c r="D272" s="9">
        <v>1.6359999999999999</v>
      </c>
      <c r="E272" s="9">
        <v>1.6279999999999999</v>
      </c>
      <c r="F272" s="9">
        <v>1.6040000000000001</v>
      </c>
      <c r="G272" s="9">
        <v>1.581</v>
      </c>
      <c r="H272" s="9">
        <v>1.5529999999999999</v>
      </c>
      <c r="I272" s="9">
        <v>1.542</v>
      </c>
      <c r="J272" s="9">
        <v>1.54</v>
      </c>
      <c r="K272" s="9">
        <v>1.5580000000000001</v>
      </c>
      <c r="L272" s="9">
        <v>1.6060000000000001</v>
      </c>
      <c r="M272" s="9">
        <v>1.631</v>
      </c>
      <c r="N272" s="233"/>
    </row>
    <row r="273" spans="1:14" x14ac:dyDescent="0.25">
      <c r="A273" s="3" t="s">
        <v>2</v>
      </c>
      <c r="B273" s="9">
        <v>0.81699999999999995</v>
      </c>
      <c r="C273" s="9">
        <v>0.80600000000000005</v>
      </c>
      <c r="D273" s="9">
        <v>0.80300000000000005</v>
      </c>
      <c r="E273" s="9">
        <v>0.81100000000000005</v>
      </c>
      <c r="F273" s="9">
        <v>0.80900000000000005</v>
      </c>
      <c r="G273" s="9">
        <v>0.79800000000000004</v>
      </c>
      <c r="H273" s="9">
        <v>0.79</v>
      </c>
      <c r="I273" s="9">
        <v>0.79100000000000004</v>
      </c>
      <c r="J273" s="9">
        <v>0.79500000000000004</v>
      </c>
      <c r="K273" s="9">
        <v>0.79300000000000004</v>
      </c>
      <c r="L273" s="9">
        <v>0.79500000000000004</v>
      </c>
      <c r="M273" s="9">
        <v>0.80400000000000005</v>
      </c>
      <c r="N273" s="234"/>
    </row>
    <row r="274" spans="1:14" x14ac:dyDescent="0.25">
      <c r="A274" s="3" t="s">
        <v>3</v>
      </c>
      <c r="B274" s="9">
        <v>1.2669999999999999</v>
      </c>
      <c r="C274" s="9">
        <v>1.2549999999999999</v>
      </c>
      <c r="D274" s="9">
        <v>1.244</v>
      </c>
      <c r="E274" s="9">
        <v>1.248</v>
      </c>
      <c r="F274" s="9">
        <v>1.2649999999999999</v>
      </c>
      <c r="G274" s="9">
        <v>1.282</v>
      </c>
      <c r="H274" s="9">
        <v>1.294</v>
      </c>
      <c r="I274" s="9">
        <v>1.2869999999999999</v>
      </c>
      <c r="J274" s="9">
        <v>1.256</v>
      </c>
      <c r="K274" s="9">
        <v>1.242</v>
      </c>
      <c r="L274" s="9">
        <v>1.22</v>
      </c>
      <c r="M274" s="9">
        <v>1.2190000000000001</v>
      </c>
    </row>
    <row r="275" spans="1:14" x14ac:dyDescent="0.25">
      <c r="A275" s="25" t="s">
        <v>70</v>
      </c>
      <c r="B275" s="9">
        <v>1.851</v>
      </c>
      <c r="C275" s="9">
        <v>1.7030000000000001</v>
      </c>
      <c r="D275" s="9">
        <v>1.734</v>
      </c>
      <c r="E275" s="9">
        <v>1.696</v>
      </c>
      <c r="F275" s="9">
        <v>1.776</v>
      </c>
      <c r="G275" s="9">
        <v>1.7490000000000001</v>
      </c>
      <c r="H275" s="9">
        <v>1.7749999999999999</v>
      </c>
      <c r="I275" s="9">
        <v>1.7430000000000001</v>
      </c>
      <c r="J275" s="9">
        <v>1.7909999999999999</v>
      </c>
      <c r="K275" s="9">
        <v>1.75</v>
      </c>
      <c r="L275" s="9">
        <v>1.7330000000000001</v>
      </c>
      <c r="M275" s="9">
        <v>1.708</v>
      </c>
    </row>
    <row r="276" spans="1:14" x14ac:dyDescent="0.25">
      <c r="A276" s="27" t="s">
        <v>13</v>
      </c>
      <c r="B276" s="199">
        <v>0.85199999999999998</v>
      </c>
      <c r="C276" s="199">
        <v>0.83799999999999997</v>
      </c>
      <c r="D276" s="199">
        <v>0.82099999999999995</v>
      </c>
      <c r="E276" s="199">
        <v>0.80900000000000005</v>
      </c>
      <c r="F276" s="199">
        <v>0.78900000000000003</v>
      </c>
      <c r="G276" s="199">
        <v>0.79</v>
      </c>
      <c r="H276" s="199">
        <v>0.79400000000000004</v>
      </c>
      <c r="I276" s="199">
        <v>0.81100000000000005</v>
      </c>
      <c r="J276" s="199">
        <v>0.81</v>
      </c>
      <c r="K276" s="199">
        <v>0.81599999999999995</v>
      </c>
      <c r="L276" s="199">
        <v>0.81499999999999995</v>
      </c>
      <c r="M276" s="199">
        <v>0.81299999999999994</v>
      </c>
      <c r="N276" s="235"/>
    </row>
    <row r="277" spans="1:14" x14ac:dyDescent="0.25">
      <c r="A277" s="27"/>
      <c r="N277" s="235"/>
    </row>
    <row r="278" spans="1:14" x14ac:dyDescent="0.25">
      <c r="A278" s="3"/>
      <c r="N278" s="232"/>
    </row>
    <row r="279" spans="1:14" ht="15.75" thickBot="1" x14ac:dyDescent="0.3">
      <c r="A279" s="3"/>
      <c r="B279" s="269" t="s">
        <v>668</v>
      </c>
      <c r="C279" s="269"/>
      <c r="D279" s="269"/>
      <c r="E279" s="269"/>
      <c r="F279" s="269"/>
      <c r="G279" s="269"/>
      <c r="H279" s="269"/>
      <c r="I279" s="269"/>
      <c r="J279" s="269"/>
      <c r="K279" s="269"/>
      <c r="L279" s="269"/>
      <c r="M279" s="269"/>
      <c r="N279" s="233"/>
    </row>
    <row r="280" spans="1:14" x14ac:dyDescent="0.25">
      <c r="A280" s="3"/>
      <c r="B280" s="214">
        <v>40179</v>
      </c>
      <c r="C280" s="215">
        <v>40219</v>
      </c>
      <c r="D280" s="215">
        <v>40238</v>
      </c>
      <c r="E280" s="215">
        <v>40278</v>
      </c>
      <c r="F280" s="215">
        <v>40308</v>
      </c>
      <c r="G280" s="215">
        <v>40339</v>
      </c>
      <c r="H280" s="215">
        <v>40369</v>
      </c>
      <c r="I280" s="215">
        <v>40400</v>
      </c>
      <c r="J280" s="215">
        <v>40431</v>
      </c>
      <c r="K280" s="215">
        <v>40452</v>
      </c>
      <c r="L280" s="215">
        <v>40483</v>
      </c>
      <c r="M280" s="215">
        <v>40513</v>
      </c>
    </row>
    <row r="281" spans="1:14" x14ac:dyDescent="0.25">
      <c r="A281" s="3" t="s">
        <v>33</v>
      </c>
      <c r="B281" s="178">
        <v>9201</v>
      </c>
      <c r="C281" s="178">
        <v>10476</v>
      </c>
      <c r="D281" s="178">
        <v>9105</v>
      </c>
      <c r="E281" s="178">
        <v>9970</v>
      </c>
      <c r="F281" s="178">
        <v>14041</v>
      </c>
      <c r="G281" s="178">
        <v>10256</v>
      </c>
      <c r="H281" s="178">
        <v>9012</v>
      </c>
      <c r="I281" s="178">
        <v>9652</v>
      </c>
      <c r="J281" s="178">
        <v>10054</v>
      </c>
      <c r="K281" s="178">
        <v>9444</v>
      </c>
      <c r="L281" s="178">
        <v>11769</v>
      </c>
      <c r="M281" s="178">
        <v>8777</v>
      </c>
    </row>
    <row r="282" spans="1:14" x14ac:dyDescent="0.25">
      <c r="A282" s="3" t="s">
        <v>34</v>
      </c>
      <c r="B282" s="178">
        <v>1317</v>
      </c>
      <c r="C282" s="178">
        <v>1354</v>
      </c>
      <c r="D282" s="178">
        <v>1288</v>
      </c>
      <c r="E282" s="178">
        <v>1409</v>
      </c>
      <c r="F282" s="178">
        <v>1974</v>
      </c>
      <c r="G282" s="178">
        <v>1273</v>
      </c>
      <c r="H282" s="178">
        <v>1206</v>
      </c>
      <c r="I282" s="178">
        <v>1380</v>
      </c>
      <c r="J282" s="178">
        <v>1392</v>
      </c>
      <c r="K282" s="178">
        <v>1344</v>
      </c>
      <c r="L282" s="178">
        <v>1717</v>
      </c>
      <c r="M282" s="178">
        <v>1203</v>
      </c>
    </row>
    <row r="283" spans="1:14" x14ac:dyDescent="0.25">
      <c r="A283" s="3" t="s">
        <v>19</v>
      </c>
      <c r="B283" s="178">
        <v>179</v>
      </c>
      <c r="C283" s="178">
        <v>218</v>
      </c>
      <c r="D283" s="178">
        <v>177</v>
      </c>
      <c r="E283" s="178">
        <v>172</v>
      </c>
      <c r="F283" s="178">
        <v>246</v>
      </c>
      <c r="G283" s="178">
        <v>181</v>
      </c>
      <c r="H283" s="178">
        <v>153</v>
      </c>
      <c r="I283" s="178">
        <v>196</v>
      </c>
      <c r="J283" s="178">
        <v>195</v>
      </c>
      <c r="K283" s="178">
        <v>209</v>
      </c>
      <c r="L283" s="178">
        <v>263</v>
      </c>
      <c r="M283" s="178">
        <v>196</v>
      </c>
    </row>
    <row r="284" spans="1:14" x14ac:dyDescent="0.25">
      <c r="A284" s="26" t="s">
        <v>35</v>
      </c>
      <c r="B284" s="178">
        <v>10697</v>
      </c>
      <c r="C284" s="178">
        <v>12048</v>
      </c>
      <c r="D284" s="178">
        <v>10570</v>
      </c>
      <c r="E284" s="178">
        <v>11550</v>
      </c>
      <c r="F284" s="178">
        <v>16261</v>
      </c>
      <c r="G284" s="178">
        <v>11710</v>
      </c>
      <c r="H284" s="178">
        <v>10370</v>
      </c>
      <c r="I284" s="178">
        <v>11227</v>
      </c>
      <c r="J284" s="178">
        <v>11641</v>
      </c>
      <c r="K284" s="178">
        <f>SUM(K281:K283)</f>
        <v>10997</v>
      </c>
      <c r="L284" s="178">
        <v>13749</v>
      </c>
      <c r="M284" s="178">
        <v>10176</v>
      </c>
    </row>
    <row r="285" spans="1:14" x14ac:dyDescent="0.25">
      <c r="A285" s="3" t="s">
        <v>10</v>
      </c>
      <c r="B285" s="178">
        <v>516</v>
      </c>
      <c r="C285" s="178">
        <v>467</v>
      </c>
      <c r="D285" s="178">
        <v>446</v>
      </c>
      <c r="E285" s="178">
        <v>388</v>
      </c>
      <c r="F285" s="178">
        <v>507</v>
      </c>
      <c r="G285" s="178">
        <v>452</v>
      </c>
      <c r="H285" s="178">
        <v>459</v>
      </c>
      <c r="I285" s="178">
        <v>495</v>
      </c>
      <c r="J285" s="178">
        <v>450</v>
      </c>
      <c r="K285" s="178">
        <v>447</v>
      </c>
      <c r="L285" s="178">
        <v>403</v>
      </c>
      <c r="M285" s="178">
        <v>351</v>
      </c>
    </row>
    <row r="286" spans="1:14" x14ac:dyDescent="0.25">
      <c r="A286" s="27" t="s">
        <v>32</v>
      </c>
      <c r="B286" s="198">
        <v>11213</v>
      </c>
      <c r="C286" s="198">
        <v>12515</v>
      </c>
      <c r="D286" s="198">
        <v>11015</v>
      </c>
      <c r="E286" s="198">
        <v>11939</v>
      </c>
      <c r="F286" s="198">
        <v>16768</v>
      </c>
      <c r="G286" s="198">
        <v>12162</v>
      </c>
      <c r="H286" s="198">
        <v>10829</v>
      </c>
      <c r="I286" s="198">
        <v>11722</v>
      </c>
      <c r="J286" s="198">
        <v>12092</v>
      </c>
      <c r="K286" s="198">
        <v>11445</v>
      </c>
      <c r="L286" s="198">
        <v>14152</v>
      </c>
      <c r="M286" s="198">
        <v>10528</v>
      </c>
    </row>
    <row r="287" spans="1:14" x14ac:dyDescent="0.25">
      <c r="A287" s="27"/>
      <c r="B287" s="206"/>
      <c r="C287" s="206"/>
      <c r="D287" s="206"/>
      <c r="E287" s="206"/>
      <c r="F287" s="206"/>
      <c r="G287" s="206"/>
      <c r="H287" s="206"/>
      <c r="I287" s="206"/>
      <c r="J287" s="206"/>
      <c r="K287" s="206"/>
      <c r="L287" s="206"/>
      <c r="M287" s="206"/>
    </row>
    <row r="288" spans="1:14" ht="15.75" thickBot="1" x14ac:dyDescent="0.3">
      <c r="A288" s="3"/>
      <c r="B288" s="269" t="s">
        <v>669</v>
      </c>
      <c r="C288" s="269"/>
      <c r="D288" s="269"/>
      <c r="E288" s="269"/>
      <c r="F288" s="269"/>
      <c r="G288" s="269"/>
      <c r="H288" s="269"/>
      <c r="I288" s="269"/>
      <c r="J288" s="269"/>
      <c r="K288" s="269"/>
      <c r="L288" s="269"/>
      <c r="M288" s="269"/>
    </row>
    <row r="289" spans="1:13" x14ac:dyDescent="0.25">
      <c r="A289" s="3"/>
      <c r="B289" s="214">
        <v>40188</v>
      </c>
      <c r="C289" s="215">
        <v>40219</v>
      </c>
      <c r="D289" s="215">
        <v>40247</v>
      </c>
      <c r="E289" s="215">
        <v>40278</v>
      </c>
      <c r="F289" s="215">
        <v>40308</v>
      </c>
      <c r="G289" s="215">
        <v>40339</v>
      </c>
      <c r="H289" s="215">
        <v>40369</v>
      </c>
      <c r="I289" s="215">
        <v>40400</v>
      </c>
      <c r="J289" s="215">
        <v>40431</v>
      </c>
      <c r="K289" s="215">
        <v>40452</v>
      </c>
      <c r="L289" s="215">
        <v>40483</v>
      </c>
      <c r="M289" s="216">
        <v>40513</v>
      </c>
    </row>
    <row r="290" spans="1:13" x14ac:dyDescent="0.25">
      <c r="A290" s="3" t="s">
        <v>31</v>
      </c>
      <c r="B290" s="9">
        <v>0.78400000000000003</v>
      </c>
      <c r="C290" s="9">
        <v>0.77</v>
      </c>
      <c r="D290" s="9">
        <v>0.754</v>
      </c>
      <c r="E290" s="9">
        <v>0.746</v>
      </c>
      <c r="F290" s="9">
        <v>0.73</v>
      </c>
      <c r="G290" s="9">
        <v>0.73199999999999998</v>
      </c>
      <c r="H290" s="9">
        <v>0.73699999999999999</v>
      </c>
      <c r="I290" s="9">
        <v>0.747</v>
      </c>
      <c r="J290" s="9">
        <v>0.747</v>
      </c>
      <c r="K290" s="9">
        <v>0.749</v>
      </c>
      <c r="L290" s="9">
        <v>0.751</v>
      </c>
      <c r="M290" s="9">
        <v>0.748</v>
      </c>
    </row>
    <row r="291" spans="1:13" x14ac:dyDescent="0.25">
      <c r="A291" s="3" t="s">
        <v>10</v>
      </c>
      <c r="B291" s="9">
        <v>2.3660000000000001</v>
      </c>
      <c r="C291" s="9">
        <v>2.3730000000000002</v>
      </c>
      <c r="D291" s="9">
        <v>2.3919999999999999</v>
      </c>
      <c r="E291" s="9">
        <v>2.4649999999999999</v>
      </c>
      <c r="F291" s="9">
        <v>2.4780000000000002</v>
      </c>
      <c r="G291" s="9">
        <v>2.4889999999999999</v>
      </c>
      <c r="H291" s="9">
        <v>2.3319999999999999</v>
      </c>
      <c r="I291" s="9">
        <v>2.3170000000000002</v>
      </c>
      <c r="J291" s="9">
        <v>2.2919999999999998</v>
      </c>
      <c r="K291" s="9">
        <v>2.4390000000000001</v>
      </c>
      <c r="L291" s="9">
        <v>2.5790000000000002</v>
      </c>
      <c r="M291" s="9">
        <v>2.7040000000000002</v>
      </c>
    </row>
    <row r="292" spans="1:13" x14ac:dyDescent="0.25">
      <c r="A292" s="27" t="s">
        <v>32</v>
      </c>
      <c r="B292" s="199">
        <v>0.85199999999999998</v>
      </c>
      <c r="C292" s="199">
        <v>0.83799999999999997</v>
      </c>
      <c r="D292" s="199">
        <v>0.82099999999999995</v>
      </c>
      <c r="E292" s="199">
        <v>0.80900000000000005</v>
      </c>
      <c r="F292" s="199">
        <v>0.78900000000000003</v>
      </c>
      <c r="G292" s="199">
        <v>0.79</v>
      </c>
      <c r="H292" s="199">
        <v>0.79400000000000004</v>
      </c>
      <c r="I292" s="199">
        <v>0.81100000000000005</v>
      </c>
      <c r="J292" s="199">
        <v>0.81</v>
      </c>
      <c r="K292" s="199">
        <v>0.81599999999999995</v>
      </c>
      <c r="L292" s="199">
        <v>0.81499999999999995</v>
      </c>
      <c r="M292" s="199">
        <v>0.81299999999999994</v>
      </c>
    </row>
    <row r="293" spans="1:13" ht="28.5" customHeight="1" x14ac:dyDescent="0.25">
      <c r="A293" s="267" t="s">
        <v>674</v>
      </c>
      <c r="B293" s="267"/>
      <c r="C293" s="267"/>
      <c r="D293" s="267"/>
      <c r="E293" s="267"/>
      <c r="F293" s="267"/>
      <c r="G293" s="267"/>
      <c r="H293" s="267"/>
      <c r="I293" s="267"/>
      <c r="J293" s="267"/>
      <c r="K293" s="267"/>
      <c r="L293" s="267"/>
      <c r="M293" s="267"/>
    </row>
    <row r="294" spans="1:13" ht="12.75" customHeight="1" x14ac:dyDescent="0.25">
      <c r="B294" s="221"/>
      <c r="C294" s="221"/>
      <c r="D294" s="221"/>
      <c r="E294" s="221"/>
      <c r="F294" s="221"/>
      <c r="G294" s="221"/>
      <c r="H294" s="221"/>
      <c r="I294" s="221"/>
      <c r="J294" s="221"/>
      <c r="K294" s="221"/>
      <c r="L294" s="221"/>
      <c r="M294" s="221"/>
    </row>
    <row r="295" spans="1:13" ht="22.5" customHeight="1" x14ac:dyDescent="0.25">
      <c r="A295" s="207">
        <v>2009</v>
      </c>
      <c r="B295" s="268" t="s">
        <v>664</v>
      </c>
      <c r="C295" s="268"/>
      <c r="D295" s="268"/>
      <c r="E295" s="268"/>
      <c r="F295" s="268"/>
      <c r="G295" s="268"/>
      <c r="H295" s="268"/>
      <c r="I295" s="268"/>
      <c r="J295" s="268"/>
      <c r="K295" s="268"/>
      <c r="L295" s="268"/>
      <c r="M295" s="268"/>
    </row>
    <row r="296" spans="1:13" x14ac:dyDescent="0.25">
      <c r="A296" s="8" t="s">
        <v>72</v>
      </c>
      <c r="B296" s="92">
        <v>20</v>
      </c>
      <c r="C296" s="92">
        <v>19</v>
      </c>
      <c r="D296" s="92">
        <v>22</v>
      </c>
      <c r="E296" s="92">
        <v>21</v>
      </c>
      <c r="F296" s="92">
        <v>20</v>
      </c>
      <c r="G296" s="92">
        <v>22</v>
      </c>
      <c r="H296" s="92">
        <v>22</v>
      </c>
      <c r="I296" s="92">
        <v>21</v>
      </c>
      <c r="J296" s="92">
        <v>21</v>
      </c>
      <c r="K296" s="92">
        <v>22</v>
      </c>
      <c r="L296" s="92">
        <v>20</v>
      </c>
      <c r="M296" s="196">
        <v>22</v>
      </c>
    </row>
    <row r="297" spans="1:13" ht="15.75" thickBot="1" x14ac:dyDescent="0.3">
      <c r="A297" s="3"/>
      <c r="B297" s="269" t="s">
        <v>665</v>
      </c>
      <c r="C297" s="269"/>
      <c r="D297" s="269"/>
      <c r="E297" s="269"/>
      <c r="F297" s="269"/>
      <c r="G297" s="269"/>
      <c r="H297" s="269"/>
      <c r="I297" s="269"/>
      <c r="J297" s="269"/>
      <c r="K297" s="269"/>
      <c r="L297" s="269"/>
      <c r="M297" s="269"/>
    </row>
    <row r="298" spans="1:13" x14ac:dyDescent="0.25">
      <c r="A298" s="3"/>
      <c r="B298" s="214">
        <v>39814</v>
      </c>
      <c r="C298" s="215">
        <v>39845</v>
      </c>
      <c r="D298" s="215">
        <v>39873</v>
      </c>
      <c r="E298" s="215">
        <v>39904</v>
      </c>
      <c r="F298" s="215">
        <v>39934</v>
      </c>
      <c r="G298" s="215">
        <v>39965</v>
      </c>
      <c r="H298" s="215">
        <v>39995</v>
      </c>
      <c r="I298" s="215">
        <v>40026</v>
      </c>
      <c r="J298" s="215">
        <v>40057</v>
      </c>
      <c r="K298" s="215">
        <v>40087</v>
      </c>
      <c r="L298" s="215">
        <v>40126</v>
      </c>
      <c r="M298" s="216">
        <v>40148</v>
      </c>
    </row>
    <row r="299" spans="1:13" x14ac:dyDescent="0.25">
      <c r="A299" s="3" t="s">
        <v>0</v>
      </c>
      <c r="B299" s="181">
        <v>3577</v>
      </c>
      <c r="C299" s="181">
        <v>4143</v>
      </c>
      <c r="D299" s="181">
        <v>3825</v>
      </c>
      <c r="E299" s="181">
        <v>3321</v>
      </c>
      <c r="F299" s="181">
        <v>4723</v>
      </c>
      <c r="G299" s="181">
        <v>5107</v>
      </c>
      <c r="H299" s="181">
        <v>4168</v>
      </c>
      <c r="I299" s="181">
        <v>4738</v>
      </c>
      <c r="J299" s="181">
        <v>4373</v>
      </c>
      <c r="K299" s="178">
        <v>4472</v>
      </c>
      <c r="L299" s="178">
        <v>4786</v>
      </c>
      <c r="M299" s="178">
        <v>3886</v>
      </c>
    </row>
    <row r="300" spans="1:13" x14ac:dyDescent="0.25">
      <c r="A300" s="3" t="s">
        <v>1</v>
      </c>
      <c r="B300" s="178">
        <v>2985</v>
      </c>
      <c r="C300" s="178">
        <v>3436</v>
      </c>
      <c r="D300" s="178">
        <v>4126</v>
      </c>
      <c r="E300" s="178">
        <v>3045</v>
      </c>
      <c r="F300" s="178">
        <v>2996</v>
      </c>
      <c r="G300" s="178">
        <v>2926</v>
      </c>
      <c r="H300" s="178">
        <v>2532</v>
      </c>
      <c r="I300" s="178">
        <v>2452</v>
      </c>
      <c r="J300" s="178">
        <v>2990</v>
      </c>
      <c r="K300" s="178">
        <v>2824</v>
      </c>
      <c r="L300" s="178">
        <v>2479</v>
      </c>
      <c r="M300" s="178">
        <v>2237</v>
      </c>
    </row>
    <row r="301" spans="1:13" x14ac:dyDescent="0.25">
      <c r="A301" s="25" t="s">
        <v>71</v>
      </c>
      <c r="B301" s="178">
        <v>1510</v>
      </c>
      <c r="C301" s="178">
        <v>1621</v>
      </c>
      <c r="D301" s="178">
        <v>1452</v>
      </c>
      <c r="E301" s="178">
        <v>1318</v>
      </c>
      <c r="F301" s="178">
        <v>1407</v>
      </c>
      <c r="G301" s="178">
        <v>1460</v>
      </c>
      <c r="H301" s="178">
        <v>1421</v>
      </c>
      <c r="I301" s="178">
        <v>1470</v>
      </c>
      <c r="J301" s="178">
        <v>1564</v>
      </c>
      <c r="K301" s="179">
        <v>1726</v>
      </c>
      <c r="L301" s="179">
        <v>1514</v>
      </c>
      <c r="M301" s="179">
        <v>1448</v>
      </c>
    </row>
    <row r="302" spans="1:13" x14ac:dyDescent="0.25">
      <c r="A302" s="3" t="s">
        <v>2</v>
      </c>
      <c r="B302" s="178">
        <v>460</v>
      </c>
      <c r="C302" s="178">
        <v>512</v>
      </c>
      <c r="D302" s="178">
        <v>546</v>
      </c>
      <c r="E302" s="178">
        <v>451</v>
      </c>
      <c r="F302" s="178">
        <v>544</v>
      </c>
      <c r="G302" s="178">
        <v>702</v>
      </c>
      <c r="H302" s="178">
        <v>612</v>
      </c>
      <c r="I302" s="178">
        <v>616</v>
      </c>
      <c r="J302" s="178">
        <v>756</v>
      </c>
      <c r="K302" s="179">
        <v>747</v>
      </c>
      <c r="L302" s="179">
        <v>782</v>
      </c>
      <c r="M302" s="179">
        <v>735</v>
      </c>
    </row>
    <row r="303" spans="1:13" x14ac:dyDescent="0.25">
      <c r="A303" s="3" t="s">
        <v>3</v>
      </c>
      <c r="B303" s="178">
        <v>655</v>
      </c>
      <c r="C303" s="178">
        <v>789</v>
      </c>
      <c r="D303" s="178">
        <v>624</v>
      </c>
      <c r="E303" s="178">
        <v>801</v>
      </c>
      <c r="F303" s="178">
        <v>731</v>
      </c>
      <c r="G303" s="178">
        <v>912</v>
      </c>
      <c r="H303" s="178">
        <v>748</v>
      </c>
      <c r="I303" s="178">
        <v>735</v>
      </c>
      <c r="J303" s="178">
        <v>639</v>
      </c>
      <c r="K303" s="179">
        <v>785</v>
      </c>
      <c r="L303" s="179">
        <v>862</v>
      </c>
      <c r="M303" s="179">
        <v>614</v>
      </c>
    </row>
    <row r="304" spans="1:13" x14ac:dyDescent="0.25">
      <c r="A304" s="25" t="s">
        <v>70</v>
      </c>
      <c r="B304" s="178">
        <v>215</v>
      </c>
      <c r="C304" s="178">
        <v>216</v>
      </c>
      <c r="D304" s="178">
        <v>215</v>
      </c>
      <c r="E304" s="178">
        <v>164</v>
      </c>
      <c r="F304" s="178">
        <v>206</v>
      </c>
      <c r="G304" s="178">
        <v>201</v>
      </c>
      <c r="H304" s="178">
        <v>195</v>
      </c>
      <c r="I304" s="178">
        <v>184</v>
      </c>
      <c r="J304" s="178">
        <v>226</v>
      </c>
      <c r="K304" s="179">
        <v>239</v>
      </c>
      <c r="L304" s="179">
        <v>372</v>
      </c>
      <c r="M304" s="179">
        <v>273</v>
      </c>
    </row>
    <row r="305" spans="1:13" x14ac:dyDescent="0.25">
      <c r="A305" s="26" t="s">
        <v>13</v>
      </c>
      <c r="B305" s="198">
        <v>9403</v>
      </c>
      <c r="C305" s="198">
        <v>10717</v>
      </c>
      <c r="D305" s="198">
        <v>10788</v>
      </c>
      <c r="E305" s="198">
        <v>9099</v>
      </c>
      <c r="F305" s="198">
        <v>10606</v>
      </c>
      <c r="G305" s="198">
        <v>11307</v>
      </c>
      <c r="H305" s="198">
        <v>9676</v>
      </c>
      <c r="I305" s="198">
        <v>10194</v>
      </c>
      <c r="J305" s="198">
        <v>10548</v>
      </c>
      <c r="K305" s="198">
        <v>10793</v>
      </c>
      <c r="L305" s="198">
        <v>10794</v>
      </c>
      <c r="M305" s="198">
        <v>9191</v>
      </c>
    </row>
    <row r="306" spans="1:13" x14ac:dyDescent="0.25">
      <c r="A306" s="26"/>
    </row>
    <row r="307" spans="1:13" x14ac:dyDescent="0.25">
      <c r="A307" s="26"/>
    </row>
    <row r="308" spans="1:13" ht="15.75" thickBot="1" x14ac:dyDescent="0.3">
      <c r="A308" s="3"/>
      <c r="B308" s="269" t="s">
        <v>666</v>
      </c>
      <c r="C308" s="269"/>
      <c r="D308" s="269"/>
      <c r="E308" s="269"/>
      <c r="F308" s="269"/>
      <c r="G308" s="269"/>
      <c r="H308" s="269"/>
      <c r="I308" s="269"/>
      <c r="J308" s="269"/>
      <c r="K308" s="269"/>
      <c r="L308" s="269"/>
      <c r="M308" s="269"/>
    </row>
    <row r="309" spans="1:13" x14ac:dyDescent="0.25">
      <c r="A309" s="3"/>
      <c r="B309" s="214">
        <v>39814</v>
      </c>
      <c r="C309" s="215">
        <v>39845</v>
      </c>
      <c r="D309" s="215">
        <v>39873</v>
      </c>
      <c r="E309" s="215">
        <v>39904</v>
      </c>
      <c r="F309" s="215">
        <v>39934</v>
      </c>
      <c r="G309" s="215">
        <v>39965</v>
      </c>
      <c r="H309" s="215">
        <v>39995</v>
      </c>
      <c r="I309" s="215">
        <v>40026</v>
      </c>
      <c r="J309" s="215">
        <v>40057</v>
      </c>
      <c r="K309" s="215">
        <v>40087</v>
      </c>
      <c r="L309" s="215">
        <v>40126</v>
      </c>
      <c r="M309" s="216">
        <v>40148</v>
      </c>
    </row>
    <row r="310" spans="1:13" x14ac:dyDescent="0.25">
      <c r="A310" s="3" t="s">
        <v>0</v>
      </c>
      <c r="B310" s="181">
        <v>3325</v>
      </c>
      <c r="C310" s="181">
        <v>3452</v>
      </c>
      <c r="D310" s="181">
        <v>3843</v>
      </c>
      <c r="E310" s="181">
        <v>3752</v>
      </c>
      <c r="F310" s="181">
        <v>3942</v>
      </c>
      <c r="G310" s="181">
        <v>4389</v>
      </c>
      <c r="H310" s="181">
        <v>4664</v>
      </c>
      <c r="I310" s="181">
        <v>4670</v>
      </c>
      <c r="J310" s="181">
        <v>4422</v>
      </c>
      <c r="K310" s="178">
        <v>4527</v>
      </c>
      <c r="L310" s="178">
        <v>4538</v>
      </c>
      <c r="M310" s="178">
        <v>4368</v>
      </c>
    </row>
    <row r="311" spans="1:13" x14ac:dyDescent="0.25">
      <c r="A311" s="3" t="s">
        <v>1</v>
      </c>
      <c r="B311" s="178">
        <v>3309</v>
      </c>
      <c r="C311" s="178">
        <v>3161</v>
      </c>
      <c r="D311" s="178">
        <v>3537</v>
      </c>
      <c r="E311" s="178">
        <v>3548</v>
      </c>
      <c r="F311" s="178">
        <v>3407</v>
      </c>
      <c r="G311" s="178">
        <v>2988</v>
      </c>
      <c r="H311" s="178">
        <v>2812</v>
      </c>
      <c r="I311" s="178">
        <v>2639</v>
      </c>
      <c r="J311" s="178">
        <v>2656</v>
      </c>
      <c r="K311" s="178">
        <v>2756</v>
      </c>
      <c r="L311" s="178">
        <v>2770</v>
      </c>
      <c r="M311" s="178">
        <v>2514</v>
      </c>
    </row>
    <row r="312" spans="1:13" x14ac:dyDescent="0.25">
      <c r="A312" s="25" t="s">
        <v>71</v>
      </c>
      <c r="B312" s="178">
        <v>1316</v>
      </c>
      <c r="C312" s="178">
        <v>1431</v>
      </c>
      <c r="D312" s="178">
        <v>1524</v>
      </c>
      <c r="E312" s="178">
        <v>1458</v>
      </c>
      <c r="F312" s="178">
        <v>1393</v>
      </c>
      <c r="G312" s="178">
        <v>1396</v>
      </c>
      <c r="H312" s="178">
        <v>1430</v>
      </c>
      <c r="I312" s="178">
        <v>1450</v>
      </c>
      <c r="J312" s="178">
        <v>1484</v>
      </c>
      <c r="K312" s="179">
        <v>1588</v>
      </c>
      <c r="L312" s="179">
        <v>1605</v>
      </c>
      <c r="M312" s="179">
        <v>1564</v>
      </c>
    </row>
    <row r="313" spans="1:13" x14ac:dyDescent="0.25">
      <c r="A313" s="3" t="s">
        <v>2</v>
      </c>
      <c r="B313" s="178">
        <v>444</v>
      </c>
      <c r="C313" s="178">
        <v>457</v>
      </c>
      <c r="D313" s="178">
        <v>507</v>
      </c>
      <c r="E313" s="178">
        <v>503</v>
      </c>
      <c r="F313" s="178">
        <v>513</v>
      </c>
      <c r="G313" s="178">
        <v>568</v>
      </c>
      <c r="H313" s="178">
        <v>622</v>
      </c>
      <c r="I313" s="178">
        <v>644</v>
      </c>
      <c r="J313" s="178">
        <v>660</v>
      </c>
      <c r="K313" s="179">
        <v>707</v>
      </c>
      <c r="L313" s="179">
        <v>761</v>
      </c>
      <c r="M313" s="179">
        <v>754</v>
      </c>
    </row>
    <row r="314" spans="1:13" x14ac:dyDescent="0.25">
      <c r="A314" s="3" t="s">
        <v>3</v>
      </c>
      <c r="B314" s="178">
        <v>648</v>
      </c>
      <c r="C314" s="178">
        <v>669</v>
      </c>
      <c r="D314" s="178">
        <v>685</v>
      </c>
      <c r="E314" s="178">
        <v>734</v>
      </c>
      <c r="F314" s="178">
        <v>717</v>
      </c>
      <c r="G314" s="178">
        <v>818</v>
      </c>
      <c r="H314" s="178">
        <v>799</v>
      </c>
      <c r="I314" s="178">
        <v>799</v>
      </c>
      <c r="J314" s="178">
        <v>708</v>
      </c>
      <c r="K314" s="179">
        <v>721</v>
      </c>
      <c r="L314" s="179">
        <v>761</v>
      </c>
      <c r="M314" s="179">
        <v>750</v>
      </c>
    </row>
    <row r="315" spans="1:13" x14ac:dyDescent="0.25">
      <c r="A315" s="25" t="s">
        <v>70</v>
      </c>
      <c r="B315" s="178">
        <v>186</v>
      </c>
      <c r="C315" s="178">
        <v>184</v>
      </c>
      <c r="D315" s="178">
        <v>215</v>
      </c>
      <c r="E315" s="178">
        <v>198</v>
      </c>
      <c r="F315" s="178">
        <v>195</v>
      </c>
      <c r="G315" s="178">
        <v>190</v>
      </c>
      <c r="H315" s="178">
        <v>201</v>
      </c>
      <c r="I315" s="178">
        <v>193</v>
      </c>
      <c r="J315" s="178">
        <v>201</v>
      </c>
      <c r="K315" s="179">
        <v>216</v>
      </c>
      <c r="L315" s="179">
        <v>276</v>
      </c>
      <c r="M315" s="179">
        <v>292</v>
      </c>
    </row>
    <row r="316" spans="1:13" x14ac:dyDescent="0.25">
      <c r="A316" s="26" t="s">
        <v>13</v>
      </c>
      <c r="B316" s="198">
        <v>9229</v>
      </c>
      <c r="C316" s="198">
        <v>9354</v>
      </c>
      <c r="D316" s="198">
        <v>10311</v>
      </c>
      <c r="E316" s="198">
        <v>10194</v>
      </c>
      <c r="F316" s="198">
        <v>10167</v>
      </c>
      <c r="G316" s="198">
        <v>10349</v>
      </c>
      <c r="H316" s="198">
        <v>10527</v>
      </c>
      <c r="I316" s="198">
        <v>10395</v>
      </c>
      <c r="J316" s="198">
        <v>10132</v>
      </c>
      <c r="K316" s="198">
        <v>10515</v>
      </c>
      <c r="L316" s="198">
        <v>10711</v>
      </c>
      <c r="M316" s="198">
        <v>10243</v>
      </c>
    </row>
    <row r="317" spans="1:13" x14ac:dyDescent="0.25">
      <c r="A317" s="26"/>
    </row>
    <row r="318" spans="1:13" x14ac:dyDescent="0.25">
      <c r="A318" s="3"/>
    </row>
    <row r="319" spans="1:13" ht="15.75" thickBot="1" x14ac:dyDescent="0.3">
      <c r="A319" s="3"/>
      <c r="B319" s="269" t="s">
        <v>667</v>
      </c>
      <c r="C319" s="269"/>
      <c r="D319" s="269"/>
      <c r="E319" s="269"/>
      <c r="F319" s="269"/>
      <c r="G319" s="269"/>
      <c r="H319" s="269"/>
      <c r="I319" s="269"/>
      <c r="J319" s="269"/>
      <c r="K319" s="269"/>
      <c r="L319" s="269"/>
      <c r="M319" s="269"/>
    </row>
    <row r="320" spans="1:13" x14ac:dyDescent="0.25">
      <c r="A320" s="3"/>
      <c r="B320" s="214">
        <v>39814</v>
      </c>
      <c r="C320" s="215">
        <v>39845</v>
      </c>
      <c r="D320" s="215">
        <v>39873</v>
      </c>
      <c r="E320" s="215">
        <v>39904</v>
      </c>
      <c r="F320" s="215">
        <v>39934</v>
      </c>
      <c r="G320" s="215">
        <v>39965</v>
      </c>
      <c r="H320" s="215">
        <v>39995</v>
      </c>
      <c r="I320" s="215">
        <v>40026</v>
      </c>
      <c r="J320" s="215">
        <v>40057</v>
      </c>
      <c r="K320" s="215">
        <v>40087</v>
      </c>
      <c r="L320" s="215">
        <v>40126</v>
      </c>
      <c r="M320" s="216">
        <v>40148</v>
      </c>
    </row>
    <row r="321" spans="1:13" x14ac:dyDescent="0.25">
      <c r="A321" s="3" t="s">
        <v>0</v>
      </c>
      <c r="B321" s="9">
        <v>0.56699999999999995</v>
      </c>
      <c r="C321" s="9">
        <v>0.55300000000000005</v>
      </c>
      <c r="D321" s="9">
        <v>0.53200000000000003</v>
      </c>
      <c r="E321" s="9">
        <v>0.52700000000000002</v>
      </c>
      <c r="F321" s="9">
        <v>0.52200000000000002</v>
      </c>
      <c r="G321" s="9">
        <v>0.52500000000000002</v>
      </c>
      <c r="H321" s="48">
        <v>0.51800000000000002</v>
      </c>
      <c r="I321" s="9">
        <v>0.51100000000000001</v>
      </c>
      <c r="J321" s="9">
        <v>0.505</v>
      </c>
      <c r="K321" s="9">
        <v>0.502</v>
      </c>
      <c r="L321" s="9">
        <v>0.50600000000000001</v>
      </c>
      <c r="M321" s="9">
        <v>0.50900000000000001</v>
      </c>
    </row>
    <row r="322" spans="1:13" x14ac:dyDescent="0.25">
      <c r="A322" s="3" t="s">
        <v>1</v>
      </c>
      <c r="B322" s="9">
        <v>0.73</v>
      </c>
      <c r="C322" s="9">
        <v>0.72699999999999998</v>
      </c>
      <c r="D322" s="9">
        <v>0.71599999999999997</v>
      </c>
      <c r="E322" s="9">
        <v>0.70799999999999996</v>
      </c>
      <c r="F322" s="9">
        <v>0.70099999999999996</v>
      </c>
      <c r="G322" s="9">
        <v>0.71199999999999997</v>
      </c>
      <c r="H322" s="48">
        <v>0.72</v>
      </c>
      <c r="I322" s="9">
        <v>0.72699999999999998</v>
      </c>
      <c r="J322" s="9">
        <v>0.72199999999999998</v>
      </c>
      <c r="K322" s="9">
        <v>0.71499999999999997</v>
      </c>
      <c r="L322" s="9">
        <v>0.72199999999999998</v>
      </c>
      <c r="M322" s="9">
        <v>0.73299999999999998</v>
      </c>
    </row>
    <row r="323" spans="1:13" x14ac:dyDescent="0.25">
      <c r="A323" s="25" t="s">
        <v>71</v>
      </c>
      <c r="B323" s="200">
        <v>1.754</v>
      </c>
      <c r="C323" s="200">
        <v>1.677</v>
      </c>
      <c r="D323" s="200">
        <v>1.6080000000000001</v>
      </c>
      <c r="E323" s="200">
        <v>1.5780000000000001</v>
      </c>
      <c r="F323" s="200">
        <v>1.6160000000000001</v>
      </c>
      <c r="G323" s="200">
        <v>1.653</v>
      </c>
      <c r="H323" s="204">
        <v>1.673</v>
      </c>
      <c r="I323" s="200">
        <v>1.677</v>
      </c>
      <c r="J323" s="200">
        <v>1.694</v>
      </c>
      <c r="K323" s="200">
        <v>1.645</v>
      </c>
      <c r="L323" s="200">
        <v>1.6279999999999999</v>
      </c>
      <c r="M323" s="200">
        <v>1.6060000000000001</v>
      </c>
    </row>
    <row r="324" spans="1:13" x14ac:dyDescent="0.25">
      <c r="A324" s="3" t="s">
        <v>2</v>
      </c>
      <c r="B324" s="200">
        <v>0.92800000000000005</v>
      </c>
      <c r="C324" s="200">
        <v>0.94699999999999995</v>
      </c>
      <c r="D324" s="200">
        <v>0.91800000000000004</v>
      </c>
      <c r="E324" s="200">
        <v>0.92</v>
      </c>
      <c r="F324" s="200">
        <v>0.90500000000000003</v>
      </c>
      <c r="G324" s="200">
        <v>0.90100000000000002</v>
      </c>
      <c r="H324" s="204">
        <v>0.874</v>
      </c>
      <c r="I324" s="200">
        <v>0.876</v>
      </c>
      <c r="J324" s="200">
        <v>0.85299999999999998</v>
      </c>
      <c r="K324" s="200">
        <v>0.82399999999999995</v>
      </c>
      <c r="L324" s="200">
        <v>0.80200000000000005</v>
      </c>
      <c r="M324" s="200">
        <v>0.81599999999999995</v>
      </c>
    </row>
    <row r="325" spans="1:13" x14ac:dyDescent="0.25">
      <c r="A325" s="3" t="s">
        <v>3</v>
      </c>
      <c r="B325" s="200">
        <v>1.1499999999999999</v>
      </c>
      <c r="C325" s="200">
        <v>1.115</v>
      </c>
      <c r="D325" s="200">
        <v>1.1080000000000001</v>
      </c>
      <c r="E325" s="200">
        <v>1.1259999999999999</v>
      </c>
      <c r="F325" s="200">
        <v>1.107</v>
      </c>
      <c r="G325" s="200">
        <v>1.1299999999999999</v>
      </c>
      <c r="H325" s="204">
        <v>1.129</v>
      </c>
      <c r="I325" s="200">
        <v>1.175</v>
      </c>
      <c r="J325" s="200">
        <v>1.1990000000000001</v>
      </c>
      <c r="K325" s="200">
        <v>1.244</v>
      </c>
      <c r="L325" s="200">
        <v>1.2589999999999999</v>
      </c>
      <c r="M325" s="200">
        <v>1.278</v>
      </c>
    </row>
    <row r="326" spans="1:13" x14ac:dyDescent="0.25">
      <c r="A326" s="25" t="s">
        <v>70</v>
      </c>
      <c r="B326" s="200">
        <v>1.8720000000000001</v>
      </c>
      <c r="C326" s="200">
        <v>1.879</v>
      </c>
      <c r="D326" s="200">
        <v>1.8580000000000001</v>
      </c>
      <c r="E326" s="200">
        <v>1.86</v>
      </c>
      <c r="F326" s="200">
        <v>1.831</v>
      </c>
      <c r="G326" s="200">
        <v>1.8080000000000001</v>
      </c>
      <c r="H326" s="204">
        <v>1.8029999999999999</v>
      </c>
      <c r="I326" s="200">
        <v>1.823</v>
      </c>
      <c r="J326" s="200">
        <v>1.849</v>
      </c>
      <c r="K326" s="200">
        <v>1.8680000000000001</v>
      </c>
      <c r="L326" s="200">
        <v>1.8979999999999999</v>
      </c>
      <c r="M326" s="200">
        <v>1.8720000000000001</v>
      </c>
    </row>
    <row r="327" spans="1:13" x14ac:dyDescent="0.25">
      <c r="A327" s="27" t="s">
        <v>13</v>
      </c>
      <c r="B327" s="199">
        <v>0.879</v>
      </c>
      <c r="C327" s="199">
        <v>0.86899999999999999</v>
      </c>
      <c r="D327" s="199">
        <v>0.83899999999999997</v>
      </c>
      <c r="E327" s="199">
        <v>0.82899999999999996</v>
      </c>
      <c r="F327" s="199">
        <v>0.81799999999999995</v>
      </c>
      <c r="G327" s="199">
        <v>0.82299999999999995</v>
      </c>
      <c r="H327" s="201">
        <v>0.82099999999999995</v>
      </c>
      <c r="I327" s="199">
        <v>0.82599999999999996</v>
      </c>
      <c r="J327" s="199">
        <v>0.83399999999999996</v>
      </c>
      <c r="K327" s="199">
        <v>0.83099999999999996</v>
      </c>
      <c r="L327" s="199">
        <v>0.84</v>
      </c>
      <c r="M327" s="199">
        <v>0.84899999999999998</v>
      </c>
    </row>
    <row r="328" spans="1:13" x14ac:dyDescent="0.25">
      <c r="A328" s="27"/>
    </row>
    <row r="329" spans="1:13" x14ac:dyDescent="0.25">
      <c r="A329" s="3"/>
    </row>
    <row r="330" spans="1:13" ht="15.75" thickBot="1" x14ac:dyDescent="0.3">
      <c r="A330" s="3"/>
      <c r="B330" s="269" t="s">
        <v>668</v>
      </c>
      <c r="C330" s="269"/>
      <c r="D330" s="269"/>
      <c r="E330" s="269"/>
      <c r="F330" s="269"/>
      <c r="G330" s="269"/>
      <c r="H330" s="269"/>
      <c r="I330" s="269"/>
      <c r="J330" s="269"/>
      <c r="K330" s="269"/>
      <c r="L330" s="269"/>
      <c r="M330" s="269"/>
    </row>
    <row r="331" spans="1:13" x14ac:dyDescent="0.25">
      <c r="A331" s="3"/>
      <c r="B331" s="214">
        <v>39814</v>
      </c>
      <c r="C331" s="215">
        <v>39845</v>
      </c>
      <c r="D331" s="215">
        <v>39873</v>
      </c>
      <c r="E331" s="215">
        <v>39904</v>
      </c>
      <c r="F331" s="215">
        <v>39934</v>
      </c>
      <c r="G331" s="215">
        <v>39965</v>
      </c>
      <c r="H331" s="215">
        <v>39995</v>
      </c>
      <c r="I331" s="215">
        <v>40026</v>
      </c>
      <c r="J331" s="215">
        <v>40057</v>
      </c>
      <c r="K331" s="215">
        <v>40087</v>
      </c>
      <c r="L331" s="215">
        <v>40126</v>
      </c>
      <c r="M331" s="216">
        <v>40148</v>
      </c>
    </row>
    <row r="332" spans="1:13" x14ac:dyDescent="0.25">
      <c r="A332" s="3" t="s">
        <v>33</v>
      </c>
      <c r="B332" s="178">
        <v>7353</v>
      </c>
      <c r="C332" s="178">
        <v>8519</v>
      </c>
      <c r="D332" s="178">
        <v>8759</v>
      </c>
      <c r="E332" s="178">
        <v>7343</v>
      </c>
      <c r="F332" s="178">
        <v>8443</v>
      </c>
      <c r="G332" s="178">
        <v>8987</v>
      </c>
      <c r="H332" s="178">
        <v>7908</v>
      </c>
      <c r="I332" s="178">
        <v>8267</v>
      </c>
      <c r="J332" s="178">
        <v>8645</v>
      </c>
      <c r="K332" s="202">
        <v>8873</v>
      </c>
      <c r="L332" s="202">
        <v>8822</v>
      </c>
      <c r="M332" s="202">
        <v>7540</v>
      </c>
    </row>
    <row r="333" spans="1:13" x14ac:dyDescent="0.25">
      <c r="A333" s="3" t="s">
        <v>34</v>
      </c>
      <c r="B333" s="178">
        <v>1330</v>
      </c>
      <c r="C333" s="178">
        <v>1393</v>
      </c>
      <c r="D333" s="178">
        <v>1298</v>
      </c>
      <c r="E333" s="178">
        <v>1134</v>
      </c>
      <c r="F333" s="178">
        <v>1535</v>
      </c>
      <c r="G333" s="178">
        <v>1621</v>
      </c>
      <c r="H333" s="178">
        <v>1185</v>
      </c>
      <c r="I333" s="178">
        <v>1339</v>
      </c>
      <c r="J333" s="178">
        <v>1273</v>
      </c>
      <c r="K333" s="202">
        <v>1186</v>
      </c>
      <c r="L333" s="202">
        <v>1372</v>
      </c>
      <c r="M333" s="202">
        <v>1087</v>
      </c>
    </row>
    <row r="334" spans="1:13" x14ac:dyDescent="0.25">
      <c r="A334" s="3" t="s">
        <v>19</v>
      </c>
      <c r="B334" s="178">
        <v>165</v>
      </c>
      <c r="C334" s="178">
        <v>171</v>
      </c>
      <c r="D334" s="178">
        <v>159</v>
      </c>
      <c r="E334" s="178">
        <v>138</v>
      </c>
      <c r="F334" s="178">
        <v>159</v>
      </c>
      <c r="G334" s="178">
        <v>220</v>
      </c>
      <c r="H334" s="178">
        <v>150</v>
      </c>
      <c r="I334" s="178">
        <v>149</v>
      </c>
      <c r="J334" s="178">
        <v>142</v>
      </c>
      <c r="K334" s="202">
        <v>175</v>
      </c>
      <c r="L334" s="202">
        <v>174</v>
      </c>
      <c r="M334" s="202">
        <v>160</v>
      </c>
    </row>
    <row r="335" spans="1:13" x14ac:dyDescent="0.25">
      <c r="A335" s="26" t="s">
        <v>35</v>
      </c>
      <c r="B335" s="198">
        <v>8848</v>
      </c>
      <c r="C335" s="198">
        <v>10083</v>
      </c>
      <c r="D335" s="198">
        <v>10216</v>
      </c>
      <c r="E335" s="198">
        <v>8615</v>
      </c>
      <c r="F335" s="198">
        <v>10137</v>
      </c>
      <c r="G335" s="198">
        <v>10828</v>
      </c>
      <c r="H335" s="198">
        <v>9243</v>
      </c>
      <c r="I335" s="198">
        <v>9755</v>
      </c>
      <c r="J335" s="198">
        <v>10059</v>
      </c>
      <c r="K335" s="203">
        <v>10234</v>
      </c>
      <c r="L335" s="203">
        <v>10368</v>
      </c>
      <c r="M335" s="203">
        <v>8788</v>
      </c>
    </row>
    <row r="336" spans="1:13" x14ac:dyDescent="0.25">
      <c r="A336" s="3" t="s">
        <v>10</v>
      </c>
      <c r="B336" s="178">
        <v>555</v>
      </c>
      <c r="C336" s="178">
        <v>634</v>
      </c>
      <c r="D336" s="178">
        <v>572</v>
      </c>
      <c r="E336" s="178">
        <v>484</v>
      </c>
      <c r="F336" s="178">
        <v>470</v>
      </c>
      <c r="G336" s="178">
        <v>479</v>
      </c>
      <c r="H336" s="178">
        <v>433</v>
      </c>
      <c r="I336" s="178">
        <v>440</v>
      </c>
      <c r="J336" s="178">
        <v>489</v>
      </c>
      <c r="K336" s="202">
        <v>559</v>
      </c>
      <c r="L336" s="202">
        <v>427</v>
      </c>
      <c r="M336" s="202">
        <v>403</v>
      </c>
    </row>
    <row r="337" spans="1:13" x14ac:dyDescent="0.25">
      <c r="A337" s="27" t="s">
        <v>32</v>
      </c>
      <c r="B337" s="198">
        <v>9403</v>
      </c>
      <c r="C337" s="198">
        <v>10717</v>
      </c>
      <c r="D337" s="198">
        <v>10788</v>
      </c>
      <c r="E337" s="198">
        <v>9099</v>
      </c>
      <c r="F337" s="198">
        <v>10606</v>
      </c>
      <c r="G337" s="198">
        <v>11307</v>
      </c>
      <c r="H337" s="198">
        <v>9676</v>
      </c>
      <c r="I337" s="198">
        <v>10194</v>
      </c>
      <c r="J337" s="198">
        <v>10548</v>
      </c>
      <c r="K337" s="198">
        <v>10793</v>
      </c>
      <c r="L337" s="198">
        <v>10794</v>
      </c>
      <c r="M337" s="198">
        <v>9191</v>
      </c>
    </row>
    <row r="338" spans="1:13" x14ac:dyDescent="0.25">
      <c r="A338" s="27"/>
    </row>
    <row r="339" spans="1:13" ht="15.75" thickBot="1" x14ac:dyDescent="0.3">
      <c r="A339" s="3"/>
      <c r="B339" s="269" t="s">
        <v>669</v>
      </c>
      <c r="C339" s="269"/>
      <c r="D339" s="269"/>
      <c r="E339" s="269"/>
      <c r="F339" s="269"/>
      <c r="G339" s="269"/>
      <c r="H339" s="269"/>
      <c r="I339" s="269"/>
      <c r="J339" s="269"/>
      <c r="K339" s="269"/>
      <c r="L339" s="269"/>
      <c r="M339" s="269"/>
    </row>
    <row r="340" spans="1:13" x14ac:dyDescent="0.25">
      <c r="A340" s="3"/>
      <c r="B340" s="214">
        <v>39814</v>
      </c>
      <c r="C340" s="215">
        <v>39845</v>
      </c>
      <c r="D340" s="215">
        <v>39873</v>
      </c>
      <c r="E340" s="215">
        <v>39904</v>
      </c>
      <c r="F340" s="215">
        <v>39934</v>
      </c>
      <c r="G340" s="215">
        <v>39965</v>
      </c>
      <c r="H340" s="215">
        <v>39995</v>
      </c>
      <c r="I340" s="215">
        <v>40026</v>
      </c>
      <c r="J340" s="215">
        <v>40057</v>
      </c>
      <c r="K340" s="215">
        <v>40087</v>
      </c>
      <c r="L340" s="215">
        <v>40126</v>
      </c>
      <c r="M340" s="216">
        <v>40148</v>
      </c>
    </row>
    <row r="341" spans="1:13" x14ac:dyDescent="0.25">
      <c r="A341" s="3" t="s">
        <v>31</v>
      </c>
      <c r="B341" s="9">
        <v>0.81200000000000006</v>
      </c>
      <c r="C341" s="9">
        <v>0.80400000000000005</v>
      </c>
      <c r="D341" s="9">
        <v>0.77700000000000002</v>
      </c>
      <c r="E341" s="9">
        <v>0.76900000000000002</v>
      </c>
      <c r="F341" s="9">
        <v>0.75700000000000001</v>
      </c>
      <c r="G341" s="9">
        <v>0.76500000000000001</v>
      </c>
      <c r="H341" s="48">
        <v>0.75900000000000001</v>
      </c>
      <c r="I341" s="9">
        <v>0.76400000000000001</v>
      </c>
      <c r="J341" s="9">
        <v>0.76500000000000001</v>
      </c>
      <c r="K341" s="9">
        <v>0.76300000000000001</v>
      </c>
      <c r="L341" s="9">
        <v>0.77200000000000002</v>
      </c>
      <c r="M341" s="9">
        <v>0.78300000000000003</v>
      </c>
    </row>
    <row r="342" spans="1:13" x14ac:dyDescent="0.25">
      <c r="A342" s="3" t="s">
        <v>10</v>
      </c>
      <c r="B342" s="9">
        <v>2.1779999999999999</v>
      </c>
      <c r="C342" s="9">
        <v>1.9590000000000001</v>
      </c>
      <c r="D342" s="9">
        <v>1.8740000000000001</v>
      </c>
      <c r="E342" s="9">
        <v>1.85</v>
      </c>
      <c r="F342" s="9">
        <v>1.972</v>
      </c>
      <c r="G342" s="9">
        <v>2.0310000000000001</v>
      </c>
      <c r="H342" s="48">
        <v>2.1629999999999998</v>
      </c>
      <c r="I342" s="9">
        <v>2.1949999999999998</v>
      </c>
      <c r="J342" s="9">
        <v>2.3039999999999998</v>
      </c>
      <c r="K342" s="9">
        <v>2.2109999999999999</v>
      </c>
      <c r="L342" s="9">
        <v>2.2440000000000002</v>
      </c>
      <c r="M342" s="9">
        <v>2.2360000000000002</v>
      </c>
    </row>
    <row r="343" spans="1:13" x14ac:dyDescent="0.25">
      <c r="A343" s="27" t="s">
        <v>32</v>
      </c>
      <c r="B343" s="199">
        <v>0.879</v>
      </c>
      <c r="C343" s="199">
        <v>0.86899999999999999</v>
      </c>
      <c r="D343" s="199">
        <v>0.83899999999999997</v>
      </c>
      <c r="E343" s="199">
        <v>0.82899999999999996</v>
      </c>
      <c r="F343" s="199">
        <v>0.81799999999999995</v>
      </c>
      <c r="G343" s="199">
        <v>0.82299999999999995</v>
      </c>
      <c r="H343" s="201">
        <v>0.82099999999999995</v>
      </c>
      <c r="I343" s="199">
        <v>0.82599999999999996</v>
      </c>
      <c r="J343" s="199">
        <v>0.83399999999999996</v>
      </c>
      <c r="K343" s="199">
        <v>0.83099999999999996</v>
      </c>
      <c r="L343" s="199">
        <v>0.84</v>
      </c>
      <c r="M343" s="199">
        <v>0.84899999999999998</v>
      </c>
    </row>
    <row r="344" spans="1:13" ht="7.5" customHeight="1" x14ac:dyDescent="0.25"/>
    <row r="345" spans="1:13" ht="27" customHeight="1" x14ac:dyDescent="0.25">
      <c r="A345" s="267" t="s">
        <v>674</v>
      </c>
      <c r="B345" s="267"/>
      <c r="C345" s="267"/>
      <c r="D345" s="267"/>
      <c r="E345" s="267"/>
      <c r="F345" s="267"/>
      <c r="G345" s="267"/>
      <c r="H345" s="267"/>
      <c r="I345" s="267"/>
      <c r="J345" s="267"/>
      <c r="K345" s="267"/>
      <c r="L345" s="267"/>
      <c r="M345" s="267"/>
    </row>
    <row r="346" spans="1:13" ht="22.5" customHeight="1" x14ac:dyDescent="0.25">
      <c r="A346" s="207">
        <v>2008</v>
      </c>
      <c r="B346" s="268" t="s">
        <v>664</v>
      </c>
      <c r="C346" s="268"/>
      <c r="D346" s="268"/>
      <c r="E346" s="268"/>
      <c r="F346" s="268"/>
      <c r="G346" s="268"/>
      <c r="H346" s="268"/>
      <c r="I346" s="268"/>
      <c r="J346" s="268"/>
      <c r="K346" s="268"/>
      <c r="L346" s="268"/>
      <c r="M346" s="268"/>
    </row>
    <row r="347" spans="1:13" x14ac:dyDescent="0.25">
      <c r="A347" s="8" t="s">
        <v>72</v>
      </c>
      <c r="B347" s="92">
        <v>21</v>
      </c>
      <c r="C347" s="92">
        <v>20</v>
      </c>
      <c r="D347" s="92">
        <v>20</v>
      </c>
      <c r="E347" s="92">
        <v>22</v>
      </c>
      <c r="F347" s="92">
        <v>21</v>
      </c>
      <c r="G347" s="92">
        <v>21</v>
      </c>
      <c r="H347" s="92">
        <v>22</v>
      </c>
      <c r="I347" s="92">
        <v>21</v>
      </c>
      <c r="J347" s="92">
        <v>21</v>
      </c>
      <c r="K347" s="92">
        <v>23</v>
      </c>
      <c r="L347" s="92">
        <v>19</v>
      </c>
      <c r="M347" s="92">
        <v>22</v>
      </c>
    </row>
    <row r="348" spans="1:13" ht="15.75" thickBot="1" x14ac:dyDescent="0.3">
      <c r="A348" s="3"/>
      <c r="B348" s="269" t="s">
        <v>665</v>
      </c>
      <c r="C348" s="269"/>
      <c r="D348" s="269"/>
      <c r="E348" s="269"/>
      <c r="F348" s="269"/>
      <c r="G348" s="269"/>
      <c r="H348" s="269"/>
      <c r="I348" s="269"/>
      <c r="J348" s="269"/>
      <c r="K348" s="269"/>
      <c r="L348" s="269"/>
      <c r="M348" s="269"/>
    </row>
    <row r="349" spans="1:13" x14ac:dyDescent="0.25">
      <c r="A349" s="3"/>
      <c r="B349" s="214">
        <v>39448</v>
      </c>
      <c r="C349" s="215">
        <v>39479</v>
      </c>
      <c r="D349" s="215">
        <v>39508</v>
      </c>
      <c r="E349" s="215">
        <v>39539</v>
      </c>
      <c r="F349" s="215">
        <v>39569</v>
      </c>
      <c r="G349" s="215">
        <v>39600</v>
      </c>
      <c r="H349" s="215">
        <v>39630</v>
      </c>
      <c r="I349" s="215">
        <v>39661</v>
      </c>
      <c r="J349" s="215">
        <v>39692</v>
      </c>
      <c r="K349" s="215">
        <v>39722</v>
      </c>
      <c r="L349" s="215">
        <v>39753</v>
      </c>
      <c r="M349" s="216">
        <v>39783</v>
      </c>
    </row>
    <row r="350" spans="1:13" x14ac:dyDescent="0.25">
      <c r="A350" s="3" t="s">
        <v>0</v>
      </c>
      <c r="B350" s="181">
        <v>8733</v>
      </c>
      <c r="C350" s="181">
        <v>8485</v>
      </c>
      <c r="D350" s="181">
        <v>7512</v>
      </c>
      <c r="E350" s="181">
        <v>6038</v>
      </c>
      <c r="F350" s="181">
        <v>6627</v>
      </c>
      <c r="G350" s="181">
        <v>6758</v>
      </c>
      <c r="H350" s="181">
        <v>5952</v>
      </c>
      <c r="I350" s="181">
        <v>5056</v>
      </c>
      <c r="J350" s="181">
        <v>7086</v>
      </c>
      <c r="K350" s="181">
        <v>4566</v>
      </c>
      <c r="L350" s="181">
        <v>3737</v>
      </c>
      <c r="M350" s="181">
        <v>2741</v>
      </c>
    </row>
    <row r="351" spans="1:13" x14ac:dyDescent="0.25">
      <c r="A351" s="3" t="s">
        <v>1</v>
      </c>
      <c r="B351" s="178">
        <v>4078</v>
      </c>
      <c r="C351" s="178">
        <v>3115</v>
      </c>
      <c r="D351" s="178">
        <v>4282</v>
      </c>
      <c r="E351" s="178">
        <v>2622</v>
      </c>
      <c r="F351" s="178">
        <v>2649</v>
      </c>
      <c r="G351" s="178">
        <v>3729</v>
      </c>
      <c r="H351" s="178">
        <v>3693</v>
      </c>
      <c r="I351" s="178">
        <v>2733</v>
      </c>
      <c r="J351" s="178">
        <v>5105</v>
      </c>
      <c r="K351" s="178">
        <v>4930</v>
      </c>
      <c r="L351" s="178">
        <v>3913</v>
      </c>
      <c r="M351" s="178">
        <v>3083</v>
      </c>
    </row>
    <row r="352" spans="1:13" x14ac:dyDescent="0.25">
      <c r="A352" s="25" t="s">
        <v>71</v>
      </c>
      <c r="B352" s="178">
        <v>1398</v>
      </c>
      <c r="C352" s="178">
        <v>1535</v>
      </c>
      <c r="D352" s="178">
        <v>1657</v>
      </c>
      <c r="E352" s="178">
        <v>1410</v>
      </c>
      <c r="F352" s="178">
        <v>1563</v>
      </c>
      <c r="G352" s="178">
        <v>1492</v>
      </c>
      <c r="H352" s="178">
        <v>1509</v>
      </c>
      <c r="I352" s="178">
        <v>1396</v>
      </c>
      <c r="J352" s="178">
        <v>1519</v>
      </c>
      <c r="K352" s="178">
        <v>1413</v>
      </c>
      <c r="L352" s="178">
        <v>1249</v>
      </c>
      <c r="M352" s="178">
        <v>1196</v>
      </c>
    </row>
    <row r="353" spans="1:13" x14ac:dyDescent="0.25">
      <c r="A353" s="3" t="s">
        <v>2</v>
      </c>
      <c r="B353" s="178">
        <v>596</v>
      </c>
      <c r="C353" s="178">
        <v>566</v>
      </c>
      <c r="D353" s="178">
        <v>759</v>
      </c>
      <c r="E353" s="178">
        <v>613</v>
      </c>
      <c r="F353" s="178">
        <v>621</v>
      </c>
      <c r="G353" s="178">
        <v>764</v>
      </c>
      <c r="H353" s="178">
        <v>640</v>
      </c>
      <c r="I353" s="178">
        <v>659</v>
      </c>
      <c r="J353" s="178">
        <v>835</v>
      </c>
      <c r="K353" s="178">
        <v>561</v>
      </c>
      <c r="L353" s="178">
        <v>471</v>
      </c>
      <c r="M353" s="178">
        <v>405</v>
      </c>
    </row>
    <row r="354" spans="1:13" x14ac:dyDescent="0.25">
      <c r="A354" s="3" t="s">
        <v>3</v>
      </c>
      <c r="B354" s="178">
        <v>906</v>
      </c>
      <c r="C354" s="178">
        <v>1041</v>
      </c>
      <c r="D354" s="178">
        <v>903</v>
      </c>
      <c r="E354" s="178">
        <v>937</v>
      </c>
      <c r="F354" s="178">
        <v>751</v>
      </c>
      <c r="G354" s="178">
        <v>1110</v>
      </c>
      <c r="H354" s="178">
        <v>878</v>
      </c>
      <c r="I354" s="178">
        <v>852</v>
      </c>
      <c r="J354" s="178">
        <v>736</v>
      </c>
      <c r="K354" s="178">
        <v>772</v>
      </c>
      <c r="L354" s="178">
        <v>724</v>
      </c>
      <c r="M354" s="178">
        <v>577</v>
      </c>
    </row>
    <row r="355" spans="1:13" x14ac:dyDescent="0.25">
      <c r="A355" s="25" t="s">
        <v>70</v>
      </c>
      <c r="B355" s="178">
        <v>253</v>
      </c>
      <c r="C355" s="178">
        <v>226</v>
      </c>
      <c r="D355" s="178">
        <v>276</v>
      </c>
      <c r="E355" s="178">
        <v>212</v>
      </c>
      <c r="F355" s="178">
        <v>227</v>
      </c>
      <c r="G355" s="178">
        <v>216</v>
      </c>
      <c r="H355" s="178">
        <v>271</v>
      </c>
      <c r="I355" s="178">
        <v>240</v>
      </c>
      <c r="J355" s="178">
        <v>283</v>
      </c>
      <c r="K355" s="178">
        <v>206</v>
      </c>
      <c r="L355" s="178">
        <v>221</v>
      </c>
      <c r="M355" s="178">
        <v>130</v>
      </c>
    </row>
    <row r="356" spans="1:13" x14ac:dyDescent="0.25">
      <c r="A356" s="26" t="s">
        <v>13</v>
      </c>
      <c r="B356" s="198">
        <v>15964</v>
      </c>
      <c r="C356" s="198">
        <v>14968</v>
      </c>
      <c r="D356" s="198">
        <v>15389</v>
      </c>
      <c r="E356" s="198">
        <v>11833</v>
      </c>
      <c r="F356" s="198">
        <v>12440</v>
      </c>
      <c r="G356" s="198">
        <v>14069</v>
      </c>
      <c r="H356" s="198">
        <v>12943</v>
      </c>
      <c r="I356" s="198">
        <v>10936</v>
      </c>
      <c r="J356" s="198">
        <v>15564</v>
      </c>
      <c r="K356" s="198">
        <v>12448</v>
      </c>
      <c r="L356" s="198">
        <v>10315</v>
      </c>
      <c r="M356" s="198">
        <v>8132</v>
      </c>
    </row>
    <row r="357" spans="1:13" x14ac:dyDescent="0.25">
      <c r="A357" s="26"/>
    </row>
    <row r="358" spans="1:13" x14ac:dyDescent="0.25">
      <c r="A358" s="26"/>
    </row>
    <row r="359" spans="1:13" ht="15.75" thickBot="1" x14ac:dyDescent="0.3">
      <c r="A359" s="3"/>
      <c r="B359" s="269" t="s">
        <v>666</v>
      </c>
      <c r="C359" s="269"/>
      <c r="D359" s="269"/>
      <c r="E359" s="269"/>
      <c r="F359" s="269"/>
      <c r="G359" s="269"/>
      <c r="H359" s="269"/>
      <c r="I359" s="269"/>
      <c r="J359" s="269"/>
      <c r="K359" s="269"/>
      <c r="L359" s="269"/>
      <c r="M359" s="269"/>
    </row>
    <row r="360" spans="1:13" x14ac:dyDescent="0.25">
      <c r="A360" s="3"/>
      <c r="B360" s="214">
        <v>39448</v>
      </c>
      <c r="C360" s="215">
        <v>39479</v>
      </c>
      <c r="D360" s="215">
        <v>39508</v>
      </c>
      <c r="E360" s="215">
        <v>39539</v>
      </c>
      <c r="F360" s="215">
        <v>39569</v>
      </c>
      <c r="G360" s="215">
        <v>39600</v>
      </c>
      <c r="H360" s="215">
        <v>39630</v>
      </c>
      <c r="I360" s="215">
        <v>39661</v>
      </c>
      <c r="J360" s="215">
        <v>39692</v>
      </c>
      <c r="K360" s="215">
        <v>39722</v>
      </c>
      <c r="L360" s="215">
        <v>39753</v>
      </c>
      <c r="M360" s="216">
        <v>39783</v>
      </c>
    </row>
    <row r="361" spans="1:13" x14ac:dyDescent="0.25">
      <c r="A361" s="3" t="s">
        <v>0</v>
      </c>
      <c r="B361" s="270"/>
      <c r="C361" s="270"/>
      <c r="D361" s="181">
        <v>8251</v>
      </c>
      <c r="E361" s="181">
        <v>7303</v>
      </c>
      <c r="F361" s="181">
        <v>6702</v>
      </c>
      <c r="G361" s="181">
        <v>6467</v>
      </c>
      <c r="H361" s="181">
        <v>6438</v>
      </c>
      <c r="I361" s="181">
        <v>5922</v>
      </c>
      <c r="J361" s="181">
        <v>6030</v>
      </c>
      <c r="K361" s="181">
        <v>5538</v>
      </c>
      <c r="L361" s="181">
        <v>5156</v>
      </c>
      <c r="M361" s="181">
        <v>3692</v>
      </c>
    </row>
    <row r="362" spans="1:13" x14ac:dyDescent="0.25">
      <c r="A362" s="3" t="s">
        <v>1</v>
      </c>
      <c r="B362" s="271"/>
      <c r="C362" s="271"/>
      <c r="D362" s="178">
        <v>3829</v>
      </c>
      <c r="E362" s="178">
        <v>3317</v>
      </c>
      <c r="F362" s="178">
        <v>3158</v>
      </c>
      <c r="G362" s="178">
        <v>2994</v>
      </c>
      <c r="H362" s="178">
        <v>3362</v>
      </c>
      <c r="I362" s="178">
        <v>3390</v>
      </c>
      <c r="J362" s="178">
        <v>3842</v>
      </c>
      <c r="K362" s="178">
        <v>4277</v>
      </c>
      <c r="L362" s="178">
        <v>4682</v>
      </c>
      <c r="M362" s="178">
        <v>3993</v>
      </c>
    </row>
    <row r="363" spans="1:13" x14ac:dyDescent="0.25">
      <c r="A363" s="25" t="s">
        <v>71</v>
      </c>
      <c r="B363" s="271"/>
      <c r="C363" s="271"/>
      <c r="D363" s="178">
        <v>1512</v>
      </c>
      <c r="E363" s="178">
        <v>1521</v>
      </c>
      <c r="F363" s="178">
        <v>1532</v>
      </c>
      <c r="G363" s="178">
        <v>1484</v>
      </c>
      <c r="H363" s="178">
        <v>1520</v>
      </c>
      <c r="I363" s="178">
        <v>1466</v>
      </c>
      <c r="J363" s="178">
        <v>1475</v>
      </c>
      <c r="K363" s="178">
        <v>1442</v>
      </c>
      <c r="L363" s="178">
        <v>1399</v>
      </c>
      <c r="M363" s="178">
        <v>1290</v>
      </c>
    </row>
    <row r="364" spans="1:13" x14ac:dyDescent="0.25">
      <c r="A364" s="3" t="s">
        <v>2</v>
      </c>
      <c r="B364" s="271"/>
      <c r="C364" s="271"/>
      <c r="D364" s="178">
        <v>640</v>
      </c>
      <c r="E364" s="178">
        <v>645</v>
      </c>
      <c r="F364" s="178">
        <v>662</v>
      </c>
      <c r="G364" s="178">
        <v>665</v>
      </c>
      <c r="H364" s="178">
        <v>675</v>
      </c>
      <c r="I364" s="178">
        <v>687</v>
      </c>
      <c r="J364" s="178">
        <v>710</v>
      </c>
      <c r="K364" s="178">
        <v>681</v>
      </c>
      <c r="L364" s="178">
        <v>625</v>
      </c>
      <c r="M364" s="178">
        <v>481</v>
      </c>
    </row>
    <row r="365" spans="1:13" x14ac:dyDescent="0.25">
      <c r="A365" s="3" t="s">
        <v>3</v>
      </c>
      <c r="B365" s="271"/>
      <c r="C365" s="271"/>
      <c r="D365" s="178">
        <v>949</v>
      </c>
      <c r="E365" s="178">
        <v>960</v>
      </c>
      <c r="F365" s="178">
        <v>865</v>
      </c>
      <c r="G365" s="178">
        <v>933</v>
      </c>
      <c r="H365" s="178">
        <v>913</v>
      </c>
      <c r="I365" s="178">
        <v>945</v>
      </c>
      <c r="J365" s="178">
        <v>822</v>
      </c>
      <c r="K365" s="178">
        <v>786</v>
      </c>
      <c r="L365" s="178">
        <v>746</v>
      </c>
      <c r="M365" s="178">
        <v>691</v>
      </c>
    </row>
    <row r="366" spans="1:13" x14ac:dyDescent="0.25">
      <c r="A366" s="25" t="s">
        <v>70</v>
      </c>
      <c r="B366" s="271"/>
      <c r="C366" s="271"/>
      <c r="D366" s="178">
        <v>267</v>
      </c>
      <c r="E366" s="178">
        <v>247</v>
      </c>
      <c r="F366" s="178">
        <v>245</v>
      </c>
      <c r="G366" s="178">
        <v>221</v>
      </c>
      <c r="H366" s="178">
        <v>240</v>
      </c>
      <c r="I366" s="178">
        <v>243</v>
      </c>
      <c r="J366" s="178">
        <v>265</v>
      </c>
      <c r="K366" s="178">
        <v>242</v>
      </c>
      <c r="L366" s="178">
        <v>236</v>
      </c>
      <c r="M366" s="178">
        <v>184</v>
      </c>
    </row>
    <row r="367" spans="1:13" x14ac:dyDescent="0.25">
      <c r="A367" s="26" t="s">
        <v>13</v>
      </c>
      <c r="B367" s="205"/>
      <c r="C367" s="205"/>
      <c r="D367" s="198">
        <v>15449</v>
      </c>
      <c r="E367" s="198">
        <v>13992</v>
      </c>
      <c r="F367" s="198">
        <v>13164</v>
      </c>
      <c r="G367" s="198">
        <v>12766</v>
      </c>
      <c r="H367" s="198">
        <v>13147</v>
      </c>
      <c r="I367" s="198">
        <v>12654</v>
      </c>
      <c r="J367" s="198">
        <v>13145</v>
      </c>
      <c r="K367" s="198">
        <v>12966</v>
      </c>
      <c r="L367" s="198">
        <v>12844</v>
      </c>
      <c r="M367" s="198">
        <v>10331</v>
      </c>
    </row>
    <row r="368" spans="1:13" x14ac:dyDescent="0.25">
      <c r="A368" s="26"/>
    </row>
    <row r="369" spans="1:13" x14ac:dyDescent="0.25">
      <c r="A369" s="3"/>
    </row>
    <row r="370" spans="1:13" ht="15.75" thickBot="1" x14ac:dyDescent="0.3">
      <c r="A370" s="3"/>
      <c r="B370" s="269" t="s">
        <v>667</v>
      </c>
      <c r="C370" s="269"/>
      <c r="D370" s="269"/>
      <c r="E370" s="269"/>
      <c r="F370" s="269"/>
      <c r="G370" s="269"/>
      <c r="H370" s="269"/>
      <c r="I370" s="269"/>
      <c r="J370" s="269"/>
      <c r="K370" s="269"/>
      <c r="L370" s="269"/>
      <c r="M370" s="269"/>
    </row>
    <row r="371" spans="1:13" x14ac:dyDescent="0.25">
      <c r="A371" s="3"/>
      <c r="B371" s="214">
        <v>39448</v>
      </c>
      <c r="C371" s="215">
        <v>39479</v>
      </c>
      <c r="D371" s="215">
        <v>39508</v>
      </c>
      <c r="E371" s="215">
        <v>39539</v>
      </c>
      <c r="F371" s="215">
        <v>39569</v>
      </c>
      <c r="G371" s="215">
        <v>39600</v>
      </c>
      <c r="H371" s="215">
        <v>39630</v>
      </c>
      <c r="I371" s="215">
        <v>39661</v>
      </c>
      <c r="J371" s="215">
        <v>39692</v>
      </c>
      <c r="K371" s="215">
        <v>39722</v>
      </c>
      <c r="L371" s="215">
        <v>39753</v>
      </c>
      <c r="M371" s="216">
        <v>39783</v>
      </c>
    </row>
    <row r="372" spans="1:13" x14ac:dyDescent="0.25">
      <c r="A372" s="3" t="s">
        <v>0</v>
      </c>
      <c r="B372" s="270"/>
      <c r="C372" s="270"/>
      <c r="D372" s="200">
        <v>0.505</v>
      </c>
      <c r="E372" s="200">
        <v>0.52100000000000002</v>
      </c>
      <c r="F372" s="200">
        <v>0.52700000000000002</v>
      </c>
      <c r="G372" s="200">
        <v>0.52200000000000002</v>
      </c>
      <c r="H372" s="200">
        <v>0.51800000000000002</v>
      </c>
      <c r="I372" s="200">
        <v>0.51900000000000002</v>
      </c>
      <c r="J372" s="200">
        <v>0.52100000000000002</v>
      </c>
      <c r="K372" s="200">
        <v>0.53900000000000003</v>
      </c>
      <c r="L372" s="200">
        <v>0.54500000000000004</v>
      </c>
      <c r="M372" s="200">
        <v>0.56899999999999995</v>
      </c>
    </row>
    <row r="373" spans="1:13" x14ac:dyDescent="0.25">
      <c r="A373" s="3" t="s">
        <v>1</v>
      </c>
      <c r="B373" s="271"/>
      <c r="C373" s="271"/>
      <c r="D373" s="200">
        <v>0.72699999999999998</v>
      </c>
      <c r="E373" s="200">
        <v>0.72</v>
      </c>
      <c r="F373" s="200">
        <v>0.70499999999999996</v>
      </c>
      <c r="G373" s="200">
        <v>0.71</v>
      </c>
      <c r="H373" s="200">
        <v>0.70699999999999996</v>
      </c>
      <c r="I373" s="200">
        <v>0.71099999999999997</v>
      </c>
      <c r="J373" s="200">
        <v>0.72</v>
      </c>
      <c r="K373" s="200">
        <v>0.747</v>
      </c>
      <c r="L373" s="200">
        <v>0.746</v>
      </c>
      <c r="M373" s="200">
        <v>0.748</v>
      </c>
    </row>
    <row r="374" spans="1:13" x14ac:dyDescent="0.25">
      <c r="A374" s="25" t="s">
        <v>71</v>
      </c>
      <c r="B374" s="271"/>
      <c r="C374" s="271"/>
      <c r="D374" s="200">
        <v>1.64</v>
      </c>
      <c r="E374" s="200">
        <v>1.6220000000000001</v>
      </c>
      <c r="F374" s="200">
        <v>1.623</v>
      </c>
      <c r="G374" s="200">
        <v>1.637</v>
      </c>
      <c r="H374" s="200">
        <v>1.6180000000000001</v>
      </c>
      <c r="I374" s="200">
        <v>1.6240000000000001</v>
      </c>
      <c r="J374" s="200">
        <v>1.629</v>
      </c>
      <c r="K374" s="200">
        <v>1.659</v>
      </c>
      <c r="L374" s="200">
        <v>1.748</v>
      </c>
      <c r="M374" s="200">
        <v>1.7729999999999999</v>
      </c>
    </row>
    <row r="375" spans="1:13" x14ac:dyDescent="0.25">
      <c r="A375" s="3" t="s">
        <v>2</v>
      </c>
      <c r="B375" s="271"/>
      <c r="C375" s="271"/>
      <c r="D375" s="200">
        <v>0.92700000000000005</v>
      </c>
      <c r="E375" s="200">
        <v>0.92600000000000005</v>
      </c>
      <c r="F375" s="200">
        <v>0.91800000000000004</v>
      </c>
      <c r="G375" s="200">
        <v>0.90700000000000003</v>
      </c>
      <c r="H375" s="200">
        <v>0.90500000000000003</v>
      </c>
      <c r="I375" s="200">
        <v>0.91100000000000003</v>
      </c>
      <c r="J375" s="200">
        <v>0.93600000000000005</v>
      </c>
      <c r="K375" s="200">
        <v>0.93200000000000005</v>
      </c>
      <c r="L375" s="200">
        <v>0.91500000000000004</v>
      </c>
      <c r="M375" s="200">
        <v>0.89400000000000002</v>
      </c>
    </row>
    <row r="376" spans="1:13" x14ac:dyDescent="0.25">
      <c r="A376" s="3" t="s">
        <v>3</v>
      </c>
      <c r="B376" s="271"/>
      <c r="C376" s="271"/>
      <c r="D376" s="200">
        <v>1.119</v>
      </c>
      <c r="E376" s="200">
        <v>1.117</v>
      </c>
      <c r="F376" s="200">
        <v>1.1140000000000001</v>
      </c>
      <c r="G376" s="200">
        <v>1.1339999999999999</v>
      </c>
      <c r="H376" s="200">
        <v>1.1459999999999999</v>
      </c>
      <c r="I376" s="200">
        <v>1.155</v>
      </c>
      <c r="J376" s="200">
        <v>1.1539999999999999</v>
      </c>
      <c r="K376" s="200">
        <v>1.1439999999999999</v>
      </c>
      <c r="L376" s="200">
        <v>1.167</v>
      </c>
      <c r="M376" s="200">
        <v>1.1539999999999999</v>
      </c>
    </row>
    <row r="377" spans="1:13" x14ac:dyDescent="0.25">
      <c r="A377" s="25" t="s">
        <v>70</v>
      </c>
      <c r="B377" s="271"/>
      <c r="C377" s="271"/>
      <c r="D377" s="200">
        <v>1.702</v>
      </c>
      <c r="E377" s="200">
        <v>1.726</v>
      </c>
      <c r="F377" s="200">
        <v>1.7410000000000001</v>
      </c>
      <c r="G377" s="200">
        <v>1.758</v>
      </c>
      <c r="H377" s="200">
        <v>1.7689999999999999</v>
      </c>
      <c r="I377" s="200">
        <v>1.7849999999999999</v>
      </c>
      <c r="J377" s="200">
        <v>1.762</v>
      </c>
      <c r="K377" s="200">
        <v>1.7869999999999999</v>
      </c>
      <c r="L377" s="200">
        <v>1.8120000000000001</v>
      </c>
      <c r="M377" s="200">
        <v>1.879</v>
      </c>
    </row>
    <row r="378" spans="1:13" x14ac:dyDescent="0.25">
      <c r="A378" s="27" t="s">
        <v>13</v>
      </c>
      <c r="B378" s="205"/>
      <c r="C378" s="205"/>
      <c r="D378" s="199">
        <v>0.747</v>
      </c>
      <c r="E378" s="199">
        <v>0.76900000000000002</v>
      </c>
      <c r="F378" s="199">
        <v>0.77800000000000002</v>
      </c>
      <c r="G378" s="199">
        <v>0.78200000000000003</v>
      </c>
      <c r="H378" s="199">
        <v>0.78400000000000003</v>
      </c>
      <c r="I378" s="199">
        <v>0.79100000000000004</v>
      </c>
      <c r="J378" s="199">
        <v>0.79</v>
      </c>
      <c r="K378" s="199">
        <v>0.81299999999999994</v>
      </c>
      <c r="L378" s="199">
        <v>0.82699999999999996</v>
      </c>
      <c r="M378" s="199">
        <v>0.86599999999999999</v>
      </c>
    </row>
    <row r="379" spans="1:13" x14ac:dyDescent="0.25">
      <c r="A379" s="27"/>
    </row>
    <row r="380" spans="1:13" x14ac:dyDescent="0.25">
      <c r="A380" s="3"/>
    </row>
    <row r="381" spans="1:13" ht="15.75" thickBot="1" x14ac:dyDescent="0.3">
      <c r="A381" s="3"/>
      <c r="B381" s="269" t="s">
        <v>668</v>
      </c>
      <c r="C381" s="269"/>
      <c r="D381" s="269"/>
      <c r="E381" s="269"/>
      <c r="F381" s="269"/>
      <c r="G381" s="269"/>
      <c r="H381" s="269"/>
      <c r="I381" s="269"/>
      <c r="J381" s="269"/>
      <c r="K381" s="269"/>
      <c r="L381" s="269"/>
      <c r="M381" s="269"/>
    </row>
    <row r="382" spans="1:13" x14ac:dyDescent="0.25">
      <c r="A382" s="3"/>
      <c r="B382" s="214">
        <v>39448</v>
      </c>
      <c r="C382" s="215">
        <v>39479</v>
      </c>
      <c r="D382" s="215">
        <v>39508</v>
      </c>
      <c r="E382" s="215">
        <v>39539</v>
      </c>
      <c r="F382" s="215">
        <v>39569</v>
      </c>
      <c r="G382" s="215">
        <v>39600</v>
      </c>
      <c r="H382" s="215">
        <v>39630</v>
      </c>
      <c r="I382" s="215">
        <v>39661</v>
      </c>
      <c r="J382" s="215">
        <v>39692</v>
      </c>
      <c r="K382" s="215">
        <v>39722</v>
      </c>
      <c r="L382" s="215">
        <v>39753</v>
      </c>
      <c r="M382" s="216">
        <v>39783</v>
      </c>
    </row>
    <row r="383" spans="1:13" x14ac:dyDescent="0.25">
      <c r="A383" s="3" t="s">
        <v>33</v>
      </c>
      <c r="B383" s="178">
        <v>12307</v>
      </c>
      <c r="C383" s="178">
        <v>11766</v>
      </c>
      <c r="D383" s="178">
        <v>12267</v>
      </c>
      <c r="E383" s="178">
        <v>9162</v>
      </c>
      <c r="F383" s="178">
        <v>9784</v>
      </c>
      <c r="G383" s="178">
        <v>11317</v>
      </c>
      <c r="H383" s="178">
        <v>10544</v>
      </c>
      <c r="I383" s="178">
        <v>8835</v>
      </c>
      <c r="J383" s="178">
        <v>12685</v>
      </c>
      <c r="K383" s="178">
        <v>10023</v>
      </c>
      <c r="L383" s="178">
        <v>8282</v>
      </c>
      <c r="M383" s="178">
        <v>6432</v>
      </c>
    </row>
    <row r="384" spans="1:13" x14ac:dyDescent="0.25">
      <c r="A384" s="3" t="s">
        <v>34</v>
      </c>
      <c r="B384" s="178">
        <v>3004</v>
      </c>
      <c r="C384" s="178">
        <v>2491</v>
      </c>
      <c r="D384" s="178">
        <v>2304</v>
      </c>
      <c r="E384" s="178">
        <v>2078</v>
      </c>
      <c r="F384" s="178">
        <v>2003</v>
      </c>
      <c r="G384" s="178">
        <v>2151</v>
      </c>
      <c r="H384" s="178">
        <v>1747</v>
      </c>
      <c r="I384" s="178">
        <v>1524</v>
      </c>
      <c r="J384" s="178">
        <v>2164</v>
      </c>
      <c r="K384" s="178">
        <v>1743</v>
      </c>
      <c r="L384" s="178">
        <v>1455</v>
      </c>
      <c r="M384" s="178">
        <v>1156</v>
      </c>
    </row>
    <row r="385" spans="1:13" x14ac:dyDescent="0.25">
      <c r="A385" s="3" t="s">
        <v>19</v>
      </c>
      <c r="B385" s="178">
        <v>231</v>
      </c>
      <c r="C385" s="178">
        <v>262</v>
      </c>
      <c r="D385" s="178">
        <v>325</v>
      </c>
      <c r="E385" s="178">
        <v>180</v>
      </c>
      <c r="F385" s="178">
        <v>196</v>
      </c>
      <c r="G385" s="178">
        <v>240</v>
      </c>
      <c r="H385" s="178">
        <v>194</v>
      </c>
      <c r="I385" s="178">
        <v>165</v>
      </c>
      <c r="J385" s="178">
        <v>251</v>
      </c>
      <c r="K385" s="178">
        <v>199</v>
      </c>
      <c r="L385" s="178">
        <v>166</v>
      </c>
      <c r="M385" s="178">
        <v>137</v>
      </c>
    </row>
    <row r="386" spans="1:13" x14ac:dyDescent="0.25">
      <c r="A386" s="26" t="s">
        <v>35</v>
      </c>
      <c r="B386" s="198">
        <v>15543</v>
      </c>
      <c r="C386" s="198">
        <v>14519</v>
      </c>
      <c r="D386" s="198">
        <v>14896</v>
      </c>
      <c r="E386" s="198">
        <v>11419</v>
      </c>
      <c r="F386" s="198">
        <v>11983</v>
      </c>
      <c r="G386" s="198">
        <v>13708</v>
      </c>
      <c r="H386" s="198">
        <v>12485</v>
      </c>
      <c r="I386" s="198">
        <v>10525</v>
      </c>
      <c r="J386" s="198">
        <v>15100</v>
      </c>
      <c r="K386" s="198">
        <v>11965</v>
      </c>
      <c r="L386" s="198">
        <v>9903</v>
      </c>
      <c r="M386" s="198">
        <v>7725</v>
      </c>
    </row>
    <row r="387" spans="1:13" x14ac:dyDescent="0.25">
      <c r="A387" s="3" t="s">
        <v>10</v>
      </c>
      <c r="B387" s="178">
        <v>421</v>
      </c>
      <c r="C387" s="178">
        <v>450</v>
      </c>
      <c r="D387" s="178">
        <v>493</v>
      </c>
      <c r="E387" s="178">
        <v>414</v>
      </c>
      <c r="F387" s="178">
        <v>457</v>
      </c>
      <c r="G387" s="178">
        <v>360</v>
      </c>
      <c r="H387" s="178">
        <v>458</v>
      </c>
      <c r="I387" s="178">
        <v>412</v>
      </c>
      <c r="J387" s="178">
        <v>464</v>
      </c>
      <c r="K387" s="178">
        <v>484</v>
      </c>
      <c r="L387" s="178">
        <v>413</v>
      </c>
      <c r="M387" s="178">
        <v>407</v>
      </c>
    </row>
    <row r="388" spans="1:13" x14ac:dyDescent="0.25">
      <c r="A388" s="27" t="s">
        <v>32</v>
      </c>
      <c r="B388" s="198">
        <v>15964</v>
      </c>
      <c r="C388" s="198">
        <v>14968</v>
      </c>
      <c r="D388" s="198">
        <v>15389</v>
      </c>
      <c r="E388" s="198">
        <v>11833</v>
      </c>
      <c r="F388" s="198">
        <v>12440</v>
      </c>
      <c r="G388" s="198">
        <v>14069</v>
      </c>
      <c r="H388" s="198">
        <v>12943</v>
      </c>
      <c r="I388" s="198">
        <v>10936</v>
      </c>
      <c r="J388" s="198">
        <v>15564</v>
      </c>
      <c r="K388" s="198">
        <v>12448</v>
      </c>
      <c r="L388" s="198">
        <v>10315</v>
      </c>
      <c r="M388" s="198">
        <v>8132</v>
      </c>
    </row>
    <row r="389" spans="1:13" x14ac:dyDescent="0.25">
      <c r="A389" s="27"/>
    </row>
    <row r="390" spans="1:13" ht="15.75" thickBot="1" x14ac:dyDescent="0.3">
      <c r="A390" s="3"/>
      <c r="B390" s="269" t="s">
        <v>669</v>
      </c>
      <c r="C390" s="269"/>
      <c r="D390" s="269"/>
      <c r="E390" s="269"/>
      <c r="F390" s="269"/>
      <c r="G390" s="269"/>
      <c r="H390" s="269"/>
      <c r="I390" s="269"/>
      <c r="J390" s="269"/>
      <c r="K390" s="269"/>
      <c r="L390" s="269"/>
      <c r="M390" s="269"/>
    </row>
    <row r="391" spans="1:13" x14ac:dyDescent="0.25">
      <c r="A391" s="3"/>
      <c r="B391" s="214">
        <v>39448</v>
      </c>
      <c r="C391" s="215">
        <v>39479</v>
      </c>
      <c r="D391" s="215">
        <v>39508</v>
      </c>
      <c r="E391" s="215">
        <v>39539</v>
      </c>
      <c r="F391" s="215">
        <v>39569</v>
      </c>
      <c r="G391" s="215">
        <v>39600</v>
      </c>
      <c r="H391" s="215">
        <v>39630</v>
      </c>
      <c r="I391" s="215">
        <v>39661</v>
      </c>
      <c r="J391" s="215">
        <v>39692</v>
      </c>
      <c r="K391" s="215">
        <v>39722</v>
      </c>
      <c r="L391" s="215">
        <v>39753</v>
      </c>
      <c r="M391" s="216">
        <v>39783</v>
      </c>
    </row>
    <row r="392" spans="1:13" x14ac:dyDescent="0.25">
      <c r="A392" s="3" t="s">
        <v>31</v>
      </c>
      <c r="B392" s="270"/>
      <c r="C392" s="270"/>
      <c r="D392" s="9">
        <v>0.71099999999999997</v>
      </c>
      <c r="E392" s="9">
        <v>0.72799999999999998</v>
      </c>
      <c r="F392" s="9">
        <v>0.73899999999999999</v>
      </c>
      <c r="G392" s="9">
        <v>0.74299999999999999</v>
      </c>
      <c r="H392" s="9">
        <v>0.74099999999999999</v>
      </c>
      <c r="I392" s="9">
        <v>0.747</v>
      </c>
      <c r="J392" s="9">
        <v>0.74299999999999999</v>
      </c>
      <c r="K392" s="9">
        <v>0.76</v>
      </c>
      <c r="L392" s="9">
        <v>0.77100000000000002</v>
      </c>
      <c r="M392" s="9">
        <v>0.80100000000000005</v>
      </c>
    </row>
    <row r="393" spans="1:13" x14ac:dyDescent="0.25">
      <c r="A393" s="3" t="s">
        <v>10</v>
      </c>
      <c r="B393" s="271"/>
      <c r="C393" s="271"/>
      <c r="D393" s="9">
        <v>1.9510000000000001</v>
      </c>
      <c r="E393" s="9">
        <v>1.98</v>
      </c>
      <c r="F393" s="9">
        <v>1.87</v>
      </c>
      <c r="G393" s="9">
        <v>1.9379999999999999</v>
      </c>
      <c r="H393" s="9">
        <v>2.15</v>
      </c>
      <c r="I393" s="9">
        <v>2.129</v>
      </c>
      <c r="J393" s="9">
        <v>2.1389999999999998</v>
      </c>
      <c r="K393" s="9">
        <v>2.2509999999999999</v>
      </c>
      <c r="L393" s="9">
        <v>2.359</v>
      </c>
      <c r="M393" s="9">
        <v>2.3519999999999999</v>
      </c>
    </row>
    <row r="394" spans="1:13" x14ac:dyDescent="0.25">
      <c r="A394" s="27" t="s">
        <v>32</v>
      </c>
      <c r="B394" s="272"/>
      <c r="C394" s="272"/>
      <c r="D394" s="199">
        <v>0.747</v>
      </c>
      <c r="E394" s="199">
        <v>0.76900000000000002</v>
      </c>
      <c r="F394" s="199">
        <v>0.77800000000000002</v>
      </c>
      <c r="G394" s="199">
        <v>0.78200000000000003</v>
      </c>
      <c r="H394" s="199">
        <v>0.78400000000000003</v>
      </c>
      <c r="I394" s="199">
        <v>0.79100000000000004</v>
      </c>
      <c r="J394" s="199">
        <v>0.79</v>
      </c>
      <c r="K394" s="199">
        <v>0.81299999999999994</v>
      </c>
      <c r="L394" s="199">
        <v>0.82699999999999996</v>
      </c>
      <c r="M394" s="199">
        <v>0.86599999999999999</v>
      </c>
    </row>
    <row r="395" spans="1:13" ht="9" customHeight="1" x14ac:dyDescent="0.25"/>
    <row r="396" spans="1:13" ht="25.5" customHeight="1" x14ac:dyDescent="0.25">
      <c r="A396" s="267" t="s">
        <v>674</v>
      </c>
      <c r="B396" s="267"/>
      <c r="C396" s="267"/>
      <c r="D396" s="267"/>
      <c r="E396" s="267"/>
      <c r="F396" s="267"/>
      <c r="G396" s="267"/>
      <c r="H396" s="267"/>
      <c r="I396" s="267"/>
      <c r="J396" s="267"/>
      <c r="K396" s="267"/>
      <c r="L396" s="267"/>
      <c r="M396" s="267"/>
    </row>
    <row r="397" spans="1:13" ht="7.5" customHeight="1" x14ac:dyDescent="0.25"/>
  </sheetData>
  <mergeCells count="63">
    <mergeCell ref="A89:M89"/>
    <mergeCell ref="A88:M88"/>
    <mergeCell ref="B46:M46"/>
    <mergeCell ref="B48:M48"/>
    <mergeCell ref="B59:M59"/>
    <mergeCell ref="B70:M70"/>
    <mergeCell ref="B81:M81"/>
    <mergeCell ref="A396:M396"/>
    <mergeCell ref="B372:B377"/>
    <mergeCell ref="C372:C377"/>
    <mergeCell ref="B381:M381"/>
    <mergeCell ref="B359:M359"/>
    <mergeCell ref="B392:B394"/>
    <mergeCell ref="C392:C394"/>
    <mergeCell ref="B390:M390"/>
    <mergeCell ref="B361:B366"/>
    <mergeCell ref="B370:M370"/>
    <mergeCell ref="C361:C366"/>
    <mergeCell ref="B288:M288"/>
    <mergeCell ref="B348:M348"/>
    <mergeCell ref="B339:M339"/>
    <mergeCell ref="B268:M268"/>
    <mergeCell ref="B297:M297"/>
    <mergeCell ref="B308:M308"/>
    <mergeCell ref="B319:M319"/>
    <mergeCell ref="B279:M279"/>
    <mergeCell ref="B295:M295"/>
    <mergeCell ref="A293:M293"/>
    <mergeCell ref="B330:M330"/>
    <mergeCell ref="A345:M345"/>
    <mergeCell ref="B346:M346"/>
    <mergeCell ref="B228:M228"/>
    <mergeCell ref="B246:M246"/>
    <mergeCell ref="B257:M257"/>
    <mergeCell ref="B145:M145"/>
    <mergeCell ref="B156:M156"/>
    <mergeCell ref="B187:M187"/>
    <mergeCell ref="A242:M242"/>
    <mergeCell ref="B237:M237"/>
    <mergeCell ref="B244:M244"/>
    <mergeCell ref="B143:M143"/>
    <mergeCell ref="B195:M195"/>
    <mergeCell ref="B206:M206"/>
    <mergeCell ref="B217:M217"/>
    <mergeCell ref="B167:M167"/>
    <mergeCell ref="B178:M178"/>
    <mergeCell ref="A192:M192"/>
    <mergeCell ref="B193:M193"/>
    <mergeCell ref="A140:M140"/>
    <mergeCell ref="B91:M91"/>
    <mergeCell ref="B93:M93"/>
    <mergeCell ref="B104:M104"/>
    <mergeCell ref="B115:M115"/>
    <mergeCell ref="B126:M126"/>
    <mergeCell ref="B135:M135"/>
    <mergeCell ref="A43:M43"/>
    <mergeCell ref="A44:M44"/>
    <mergeCell ref="B45:M45"/>
    <mergeCell ref="B1:M1"/>
    <mergeCell ref="B3:M3"/>
    <mergeCell ref="B14:M14"/>
    <mergeCell ref="B25:M25"/>
    <mergeCell ref="B36:M36"/>
  </mergeCells>
  <pageMargins left="0.7" right="0.7" top="0.75" bottom="0.75" header="0.3" footer="0.3"/>
  <pageSetup scale="64" fitToHeight="7" orientation="landscape" r:id="rId1"/>
  <headerFooter>
    <oddFooter>&amp;L&amp;D at &amp;T
&amp;F&amp;C&amp;A&amp;RPage &amp;P of &amp;N</oddFooter>
  </headerFooter>
  <rowBreaks count="7" manualBreakCount="7">
    <brk id="44" max="14" man="1"/>
    <brk id="90" max="16383" man="1"/>
    <brk id="140" max="16383" man="1"/>
    <brk id="192" max="16383" man="1"/>
    <brk id="243" max="16383" man="1"/>
    <brk id="294" max="16383" man="1"/>
    <brk id="3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9"/>
  <sheetViews>
    <sheetView tabSelected="1" zoomScaleNormal="100" workbookViewId="0"/>
  </sheetViews>
  <sheetFormatPr defaultRowHeight="15" x14ac:dyDescent="0.25"/>
  <cols>
    <col min="1" max="1" width="28.140625" customWidth="1"/>
    <col min="2" max="13" width="11.7109375" customWidth="1"/>
  </cols>
  <sheetData>
    <row r="1" spans="1:13" ht="30" customHeight="1" x14ac:dyDescent="0.25"/>
    <row r="3" spans="1:13" ht="15.75" x14ac:dyDescent="0.25">
      <c r="A3" s="207">
        <v>2015</v>
      </c>
      <c r="B3" s="274" t="s">
        <v>671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13" ht="15.75" thickBot="1" x14ac:dyDescent="0.3">
      <c r="A4" s="3"/>
    </row>
    <row r="5" spans="1:13" ht="15.75" thickBot="1" x14ac:dyDescent="0.3">
      <c r="A5" s="26" t="s">
        <v>0</v>
      </c>
      <c r="B5" s="212">
        <v>42005</v>
      </c>
      <c r="C5" s="210">
        <v>42036</v>
      </c>
      <c r="D5" s="210">
        <v>42064</v>
      </c>
      <c r="E5" s="210">
        <v>42095</v>
      </c>
      <c r="F5" s="210">
        <v>42125</v>
      </c>
      <c r="G5" s="210">
        <v>42156</v>
      </c>
      <c r="H5" s="210">
        <v>42186</v>
      </c>
      <c r="I5" s="210">
        <v>42217</v>
      </c>
      <c r="J5" s="210">
        <v>42248</v>
      </c>
      <c r="K5" s="210">
        <v>42278</v>
      </c>
      <c r="L5" s="210">
        <v>42309</v>
      </c>
      <c r="M5" s="211">
        <v>42339</v>
      </c>
    </row>
    <row r="6" spans="1:13" x14ac:dyDescent="0.25">
      <c r="A6" s="3" t="s">
        <v>44</v>
      </c>
      <c r="B6" s="178">
        <v>1105</v>
      </c>
      <c r="C6" s="178">
        <v>1250</v>
      </c>
      <c r="D6" s="178">
        <v>942</v>
      </c>
      <c r="E6" s="178">
        <v>788</v>
      </c>
      <c r="F6" s="178">
        <v>951</v>
      </c>
      <c r="G6" s="178">
        <v>985</v>
      </c>
      <c r="H6" s="178"/>
      <c r="I6" s="178"/>
      <c r="J6" s="178"/>
      <c r="K6" s="178"/>
      <c r="L6" s="178"/>
      <c r="M6" s="178"/>
    </row>
    <row r="7" spans="1:13" x14ac:dyDescent="0.25">
      <c r="A7" s="3" t="s">
        <v>45</v>
      </c>
      <c r="B7" s="178">
        <v>6346</v>
      </c>
      <c r="C7" s="178">
        <v>7215</v>
      </c>
      <c r="D7" s="178">
        <v>5314</v>
      </c>
      <c r="E7" s="178">
        <v>4185</v>
      </c>
      <c r="F7" s="178">
        <v>6690</v>
      </c>
      <c r="G7" s="178">
        <v>5779</v>
      </c>
      <c r="H7" s="178"/>
      <c r="I7" s="178"/>
      <c r="J7" s="178"/>
      <c r="K7" s="178"/>
      <c r="L7" s="178"/>
      <c r="M7" s="178"/>
    </row>
    <row r="8" spans="1:13" x14ac:dyDescent="0.25">
      <c r="A8" s="25" t="s">
        <v>46</v>
      </c>
      <c r="B8" s="178">
        <v>235</v>
      </c>
      <c r="C8" s="178">
        <v>241</v>
      </c>
      <c r="D8" s="178">
        <v>211</v>
      </c>
      <c r="E8" s="178">
        <v>152</v>
      </c>
      <c r="F8" s="178">
        <v>193</v>
      </c>
      <c r="G8" s="178">
        <f>10+175</f>
        <v>185</v>
      </c>
      <c r="H8" s="178"/>
      <c r="I8" s="178"/>
      <c r="J8" s="178"/>
      <c r="K8" s="178"/>
      <c r="L8" s="178"/>
      <c r="M8" s="178"/>
    </row>
    <row r="9" spans="1:13" x14ac:dyDescent="0.25">
      <c r="A9" s="26" t="s">
        <v>48</v>
      </c>
      <c r="B9" s="175">
        <v>7686</v>
      </c>
      <c r="C9" s="175">
        <v>8706</v>
      </c>
      <c r="D9" s="175">
        <v>6467</v>
      </c>
      <c r="E9" s="175">
        <v>5126</v>
      </c>
      <c r="F9" s="175">
        <v>7834</v>
      </c>
      <c r="G9" s="175">
        <v>6949</v>
      </c>
      <c r="H9" s="175"/>
      <c r="I9" s="175"/>
      <c r="J9" s="175"/>
      <c r="K9" s="175"/>
      <c r="L9" s="175"/>
      <c r="M9" s="175"/>
    </row>
    <row r="10" spans="1:13" x14ac:dyDescent="0.25">
      <c r="A10" s="3"/>
      <c r="B10" s="77"/>
      <c r="C10" s="77"/>
      <c r="D10" s="77"/>
      <c r="M10" s="77"/>
    </row>
    <row r="11" spans="1:13" x14ac:dyDescent="0.25">
      <c r="A11" s="27" t="s">
        <v>1</v>
      </c>
      <c r="B11" s="77"/>
      <c r="C11" s="77"/>
      <c r="D11" s="77"/>
      <c r="M11" s="77"/>
    </row>
    <row r="12" spans="1:13" x14ac:dyDescent="0.25">
      <c r="A12" s="3" t="s">
        <v>44</v>
      </c>
      <c r="B12" s="178">
        <v>56</v>
      </c>
      <c r="C12" s="178">
        <v>49</v>
      </c>
      <c r="D12" s="178">
        <v>55</v>
      </c>
      <c r="E12" s="178">
        <v>39</v>
      </c>
      <c r="F12" s="178">
        <v>46</v>
      </c>
      <c r="G12" s="178">
        <v>59</v>
      </c>
      <c r="H12" s="178"/>
      <c r="I12" s="178"/>
      <c r="J12" s="178"/>
      <c r="K12" s="178"/>
      <c r="L12" s="178"/>
      <c r="M12" s="178"/>
    </row>
    <row r="13" spans="1:13" x14ac:dyDescent="0.25">
      <c r="A13" s="3" t="s">
        <v>45</v>
      </c>
      <c r="B13" s="178">
        <v>3124</v>
      </c>
      <c r="C13" s="178">
        <v>2198</v>
      </c>
      <c r="D13" s="178">
        <v>2762</v>
      </c>
      <c r="E13" s="178">
        <v>2046</v>
      </c>
      <c r="F13" s="178">
        <v>2055</v>
      </c>
      <c r="G13" s="178">
        <v>2790</v>
      </c>
      <c r="H13" s="178"/>
      <c r="I13" s="178"/>
      <c r="J13" s="178"/>
      <c r="K13" s="178"/>
      <c r="L13" s="178"/>
      <c r="M13" s="178"/>
    </row>
    <row r="14" spans="1:13" x14ac:dyDescent="0.25">
      <c r="A14" s="25" t="s">
        <v>46</v>
      </c>
      <c r="B14" s="178">
        <v>10</v>
      </c>
      <c r="C14" s="178">
        <v>9</v>
      </c>
      <c r="D14" s="178">
        <v>16</v>
      </c>
      <c r="E14" s="178">
        <v>7</v>
      </c>
      <c r="F14" s="178">
        <f>2.7+5.1</f>
        <v>7.8</v>
      </c>
      <c r="G14" s="178">
        <f>8.4+10.5</f>
        <v>18.899999999999999</v>
      </c>
      <c r="H14" s="178"/>
      <c r="I14" s="178"/>
      <c r="J14" s="178"/>
      <c r="K14" s="178"/>
      <c r="L14" s="178"/>
      <c r="M14" s="178"/>
    </row>
    <row r="15" spans="1:13" x14ac:dyDescent="0.25">
      <c r="A15" s="26" t="s">
        <v>49</v>
      </c>
      <c r="B15" s="175">
        <v>3190</v>
      </c>
      <c r="C15" s="175">
        <v>2255</v>
      </c>
      <c r="D15" s="175">
        <v>2833</v>
      </c>
      <c r="E15" s="175">
        <v>2092</v>
      </c>
      <c r="F15" s="175">
        <v>2108</v>
      </c>
      <c r="G15" s="175">
        <v>2869</v>
      </c>
      <c r="H15" s="175"/>
      <c r="I15" s="175"/>
      <c r="J15" s="175"/>
      <c r="K15" s="175"/>
      <c r="L15" s="175"/>
      <c r="M15" s="175"/>
    </row>
    <row r="16" spans="1:13" x14ac:dyDescent="0.25">
      <c r="A16" s="2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1:13" x14ac:dyDescent="0.25">
      <c r="A17" s="26" t="s">
        <v>50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1:13" x14ac:dyDescent="0.25">
      <c r="A18" s="3" t="s">
        <v>44</v>
      </c>
      <c r="B18" s="178">
        <v>13</v>
      </c>
      <c r="C18" s="178">
        <v>12</v>
      </c>
      <c r="D18" s="178">
        <v>12</v>
      </c>
      <c r="E18" s="178">
        <v>9</v>
      </c>
      <c r="F18" s="178">
        <v>9</v>
      </c>
      <c r="G18" s="178">
        <v>6</v>
      </c>
      <c r="H18" s="178"/>
      <c r="I18" s="178"/>
      <c r="J18" s="178"/>
      <c r="K18" s="178"/>
      <c r="L18" s="178"/>
      <c r="M18" s="178"/>
    </row>
    <row r="19" spans="1:13" x14ac:dyDescent="0.25">
      <c r="A19" s="3" t="s">
        <v>45</v>
      </c>
      <c r="B19" s="178">
        <v>1733</v>
      </c>
      <c r="C19" s="178">
        <v>2032</v>
      </c>
      <c r="D19" s="178">
        <v>1570</v>
      </c>
      <c r="E19" s="178">
        <v>1511</v>
      </c>
      <c r="F19" s="178">
        <v>1431</v>
      </c>
      <c r="G19" s="178">
        <v>1420</v>
      </c>
      <c r="H19" s="178"/>
      <c r="I19" s="178"/>
      <c r="J19" s="178"/>
      <c r="K19" s="178"/>
      <c r="L19" s="178"/>
      <c r="M19" s="178"/>
    </row>
    <row r="20" spans="1:13" x14ac:dyDescent="0.25">
      <c r="A20" s="25" t="s">
        <v>46</v>
      </c>
      <c r="B20" s="178">
        <v>450</v>
      </c>
      <c r="C20" s="178">
        <v>369</v>
      </c>
      <c r="D20" s="178">
        <v>277</v>
      </c>
      <c r="E20" s="178">
        <v>271</v>
      </c>
      <c r="F20" s="178">
        <f>288+16</f>
        <v>304</v>
      </c>
      <c r="G20" s="178">
        <v>286</v>
      </c>
      <c r="H20" s="178"/>
      <c r="I20" s="178"/>
      <c r="J20" s="178"/>
      <c r="K20" s="178"/>
      <c r="L20" s="178"/>
      <c r="M20" s="178"/>
    </row>
    <row r="21" spans="1:13" x14ac:dyDescent="0.25">
      <c r="A21" s="27" t="s">
        <v>4</v>
      </c>
      <c r="B21" s="175">
        <v>2196</v>
      </c>
      <c r="C21" s="175">
        <f>SUM(C18:C20)</f>
        <v>2413</v>
      </c>
      <c r="D21" s="175">
        <v>1859</v>
      </c>
      <c r="E21" s="175">
        <v>1791</v>
      </c>
      <c r="F21" s="175">
        <v>1743</v>
      </c>
      <c r="G21" s="175">
        <v>1713</v>
      </c>
      <c r="H21" s="175"/>
      <c r="I21" s="175"/>
      <c r="J21" s="175"/>
      <c r="K21" s="175"/>
      <c r="L21" s="175"/>
      <c r="M21" s="175"/>
    </row>
    <row r="22" spans="1:13" x14ac:dyDescent="0.25">
      <c r="A22" s="2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pans="1:13" x14ac:dyDescent="0.25">
      <c r="A23" s="27" t="s">
        <v>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3" x14ac:dyDescent="0.25">
      <c r="A24" s="3" t="s">
        <v>44</v>
      </c>
      <c r="B24" s="178">
        <v>6</v>
      </c>
      <c r="C24" s="178">
        <v>4</v>
      </c>
      <c r="D24" s="178">
        <v>5</v>
      </c>
      <c r="E24" s="178">
        <v>6</v>
      </c>
      <c r="F24" s="178">
        <v>4</v>
      </c>
      <c r="G24" s="178">
        <v>5</v>
      </c>
      <c r="H24" s="178"/>
      <c r="I24" s="178"/>
      <c r="J24" s="178"/>
      <c r="K24" s="178"/>
      <c r="L24" s="178"/>
      <c r="M24" s="178"/>
    </row>
    <row r="25" spans="1:13" x14ac:dyDescent="0.25">
      <c r="A25" s="3" t="s">
        <v>45</v>
      </c>
      <c r="B25" s="178">
        <v>983</v>
      </c>
      <c r="C25" s="178">
        <v>747</v>
      </c>
      <c r="D25" s="178">
        <v>1072</v>
      </c>
      <c r="E25" s="178">
        <v>828</v>
      </c>
      <c r="F25" s="178">
        <v>873</v>
      </c>
      <c r="G25" s="178">
        <v>972</v>
      </c>
      <c r="H25" s="178"/>
      <c r="I25" s="178"/>
      <c r="J25" s="178"/>
      <c r="K25" s="178"/>
      <c r="L25" s="178"/>
      <c r="M25" s="178"/>
    </row>
    <row r="26" spans="1:13" x14ac:dyDescent="0.25">
      <c r="A26" s="25" t="s">
        <v>46</v>
      </c>
      <c r="B26" s="178">
        <v>7</v>
      </c>
      <c r="C26" s="178">
        <v>5</v>
      </c>
      <c r="D26" s="178">
        <v>10</v>
      </c>
      <c r="E26" s="178">
        <v>4</v>
      </c>
      <c r="F26" s="178">
        <f>2.5+1</f>
        <v>3.5</v>
      </c>
      <c r="G26" s="178">
        <f>9.1+1.2</f>
        <v>10.299999999999999</v>
      </c>
      <c r="H26" s="178"/>
      <c r="I26" s="178"/>
      <c r="J26" s="178"/>
      <c r="K26" s="178"/>
      <c r="L26" s="178"/>
      <c r="M26" s="178"/>
    </row>
    <row r="27" spans="1:13" x14ac:dyDescent="0.25">
      <c r="A27" s="26" t="s">
        <v>51</v>
      </c>
      <c r="B27" s="175">
        <v>996</v>
      </c>
      <c r="C27" s="175">
        <v>755</v>
      </c>
      <c r="D27" s="175">
        <v>1087</v>
      </c>
      <c r="E27" s="175">
        <v>838</v>
      </c>
      <c r="F27" s="175">
        <v>880</v>
      </c>
      <c r="G27" s="175">
        <f>SUM(G24:G26)</f>
        <v>987.3</v>
      </c>
      <c r="H27" s="175"/>
      <c r="I27" s="175"/>
      <c r="J27" s="175"/>
      <c r="K27" s="175"/>
      <c r="L27" s="175"/>
      <c r="M27" s="175"/>
    </row>
    <row r="28" spans="1:13" x14ac:dyDescent="0.25">
      <c r="A28" s="26"/>
      <c r="B28" s="77"/>
      <c r="C28" s="77"/>
      <c r="D28" s="77"/>
      <c r="E28" s="195"/>
      <c r="F28" s="77"/>
      <c r="G28" s="77"/>
      <c r="H28" s="77"/>
      <c r="I28" s="77"/>
      <c r="J28" s="77"/>
      <c r="K28" s="77"/>
      <c r="L28" s="77"/>
      <c r="M28" s="77"/>
    </row>
    <row r="29" spans="1:13" x14ac:dyDescent="0.25">
      <c r="A29" s="26" t="s">
        <v>3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</row>
    <row r="30" spans="1:13" x14ac:dyDescent="0.25">
      <c r="A30" s="3" t="s">
        <v>44</v>
      </c>
      <c r="B30" s="178">
        <v>134</v>
      </c>
      <c r="C30" s="178">
        <v>112</v>
      </c>
      <c r="D30" s="178">
        <v>113</v>
      </c>
      <c r="E30" s="178">
        <v>105</v>
      </c>
      <c r="F30" s="178">
        <v>116</v>
      </c>
      <c r="G30" s="178">
        <v>170</v>
      </c>
      <c r="H30" s="178"/>
      <c r="I30" s="178"/>
      <c r="J30" s="178"/>
      <c r="K30" s="178"/>
      <c r="L30" s="178"/>
      <c r="M30" s="178"/>
    </row>
    <row r="31" spans="1:13" x14ac:dyDescent="0.25">
      <c r="A31" s="3" t="s">
        <v>45</v>
      </c>
      <c r="B31" s="178">
        <v>984</v>
      </c>
      <c r="C31" s="178">
        <v>1198</v>
      </c>
      <c r="D31" s="178">
        <v>953</v>
      </c>
      <c r="E31" s="178">
        <v>1138</v>
      </c>
      <c r="F31" s="178">
        <v>1023</v>
      </c>
      <c r="G31" s="178">
        <v>1523</v>
      </c>
      <c r="H31" s="178"/>
      <c r="I31" s="178"/>
      <c r="J31" s="178"/>
      <c r="K31" s="178"/>
      <c r="L31" s="178"/>
      <c r="M31" s="178"/>
    </row>
    <row r="32" spans="1:13" x14ac:dyDescent="0.25">
      <c r="A32" s="25" t="s">
        <v>46</v>
      </c>
      <c r="B32" s="178">
        <v>27</v>
      </c>
      <c r="C32" s="178">
        <v>42</v>
      </c>
      <c r="D32" s="178">
        <v>30</v>
      </c>
      <c r="E32" s="178">
        <v>36</v>
      </c>
      <c r="F32" s="178">
        <v>24</v>
      </c>
      <c r="G32" s="178">
        <f>46.2+0.4</f>
        <v>46.6</v>
      </c>
      <c r="H32" s="178"/>
      <c r="I32" s="178"/>
      <c r="J32" s="178"/>
      <c r="K32" s="178"/>
      <c r="L32" s="178"/>
      <c r="M32" s="178"/>
    </row>
    <row r="33" spans="1:13" x14ac:dyDescent="0.25">
      <c r="A33" s="26" t="s">
        <v>670</v>
      </c>
      <c r="B33" s="175">
        <v>1144</v>
      </c>
      <c r="C33" s="175">
        <v>1352</v>
      </c>
      <c r="D33" s="175">
        <v>1096</v>
      </c>
      <c r="E33" s="175">
        <v>1279</v>
      </c>
      <c r="F33" s="175">
        <v>1162</v>
      </c>
      <c r="G33" s="175">
        <v>1739</v>
      </c>
      <c r="H33" s="175"/>
      <c r="I33" s="175"/>
      <c r="J33" s="175"/>
      <c r="K33" s="175"/>
      <c r="L33" s="175"/>
      <c r="M33" s="175"/>
    </row>
    <row r="34" spans="1:13" x14ac:dyDescent="0.25">
      <c r="A34" s="26"/>
      <c r="B34" s="77"/>
      <c r="C34" s="77"/>
      <c r="D34" s="262"/>
      <c r="E34" s="77"/>
      <c r="F34" s="77"/>
      <c r="G34" s="77"/>
      <c r="H34" s="77"/>
      <c r="I34" s="77"/>
      <c r="J34" s="77"/>
      <c r="K34" s="77"/>
      <c r="L34" s="77"/>
      <c r="M34" s="77"/>
    </row>
    <row r="35" spans="1:13" x14ac:dyDescent="0.25">
      <c r="A35" s="26" t="s">
        <v>52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6" spans="1:13" x14ac:dyDescent="0.25">
      <c r="A36" s="3" t="s">
        <v>44</v>
      </c>
      <c r="B36" s="178">
        <v>10</v>
      </c>
      <c r="C36" s="178">
        <v>9</v>
      </c>
      <c r="D36" s="178">
        <v>10</v>
      </c>
      <c r="E36" s="178">
        <v>10</v>
      </c>
      <c r="F36" s="178">
        <v>9</v>
      </c>
      <c r="G36" s="178">
        <v>10</v>
      </c>
      <c r="H36" s="178"/>
      <c r="I36" s="178"/>
      <c r="J36" s="178"/>
      <c r="K36" s="178"/>
      <c r="L36" s="178"/>
      <c r="M36" s="178"/>
    </row>
    <row r="37" spans="1:13" x14ac:dyDescent="0.25">
      <c r="A37" s="3" t="s">
        <v>45</v>
      </c>
      <c r="B37" s="178">
        <v>374</v>
      </c>
      <c r="C37" s="178">
        <v>302</v>
      </c>
      <c r="D37" s="178">
        <v>333</v>
      </c>
      <c r="E37" s="178">
        <v>298</v>
      </c>
      <c r="F37" s="178">
        <v>310</v>
      </c>
      <c r="G37" s="178">
        <v>303</v>
      </c>
      <c r="H37" s="178"/>
      <c r="I37" s="178"/>
      <c r="J37" s="178"/>
      <c r="K37" s="178"/>
      <c r="L37" s="178"/>
      <c r="M37" s="178"/>
    </row>
    <row r="38" spans="1:13" x14ac:dyDescent="0.25">
      <c r="A38" s="25" t="s">
        <v>46</v>
      </c>
      <c r="B38" s="178">
        <v>26</v>
      </c>
      <c r="C38" s="178">
        <v>18</v>
      </c>
      <c r="D38" s="178">
        <v>23</v>
      </c>
      <c r="E38" s="178">
        <v>17</v>
      </c>
      <c r="F38" s="178">
        <f>12.1+5.4</f>
        <v>17.5</v>
      </c>
      <c r="G38" s="178">
        <f>14.6+5.8</f>
        <v>20.399999999999999</v>
      </c>
      <c r="H38" s="178"/>
      <c r="I38" s="178"/>
      <c r="J38" s="178"/>
      <c r="K38" s="178"/>
      <c r="L38" s="178"/>
      <c r="M38" s="178"/>
    </row>
    <row r="39" spans="1:13" x14ac:dyDescent="0.25">
      <c r="A39" s="27" t="s">
        <v>5</v>
      </c>
      <c r="B39" s="175">
        <v>410</v>
      </c>
      <c r="C39" s="175">
        <v>329</v>
      </c>
      <c r="D39" s="175">
        <v>365</v>
      </c>
      <c r="E39" s="175">
        <v>324</v>
      </c>
      <c r="F39" s="175">
        <v>337</v>
      </c>
      <c r="G39" s="175">
        <v>333</v>
      </c>
      <c r="H39" s="175"/>
      <c r="I39" s="175"/>
      <c r="J39" s="175"/>
      <c r="K39" s="175"/>
      <c r="L39" s="175"/>
      <c r="M39" s="175"/>
    </row>
    <row r="40" spans="1:13" ht="15.75" thickBot="1" x14ac:dyDescent="0.3">
      <c r="A40" s="3"/>
    </row>
    <row r="41" spans="1:13" ht="15.75" thickBot="1" x14ac:dyDescent="0.3">
      <c r="A41" s="26" t="s">
        <v>53</v>
      </c>
      <c r="B41" s="212">
        <v>42005</v>
      </c>
      <c r="C41" s="210">
        <v>42036</v>
      </c>
      <c r="D41" s="210">
        <v>42064</v>
      </c>
      <c r="E41" s="210">
        <v>42095</v>
      </c>
      <c r="F41" s="210">
        <v>42125</v>
      </c>
      <c r="G41" s="210">
        <v>42156</v>
      </c>
      <c r="H41" s="210">
        <v>42186</v>
      </c>
      <c r="I41" s="210">
        <v>42217</v>
      </c>
      <c r="J41" s="210">
        <v>42248</v>
      </c>
      <c r="K41" s="210">
        <v>42278</v>
      </c>
      <c r="L41" s="210">
        <v>42309</v>
      </c>
      <c r="M41" s="211">
        <v>42339</v>
      </c>
    </row>
    <row r="42" spans="1:13" x14ac:dyDescent="0.25">
      <c r="A42" s="3" t="s">
        <v>44</v>
      </c>
      <c r="B42" s="178">
        <v>1323</v>
      </c>
      <c r="C42" s="178">
        <v>1436</v>
      </c>
      <c r="D42" s="178">
        <v>1136</v>
      </c>
      <c r="E42" s="181">
        <v>956</v>
      </c>
      <c r="F42" s="178">
        <v>1134</v>
      </c>
      <c r="G42" s="178">
        <v>1236</v>
      </c>
      <c r="H42" s="181"/>
      <c r="I42" s="181"/>
      <c r="J42" s="181"/>
      <c r="K42" s="181"/>
      <c r="L42" s="181"/>
      <c r="M42" s="178"/>
    </row>
    <row r="43" spans="1:13" x14ac:dyDescent="0.25">
      <c r="A43" s="3" t="s">
        <v>45</v>
      </c>
      <c r="B43" s="178">
        <v>13545</v>
      </c>
      <c r="C43" s="178">
        <v>13690</v>
      </c>
      <c r="D43" s="178">
        <v>12004</v>
      </c>
      <c r="E43" s="178">
        <v>10007</v>
      </c>
      <c r="F43" s="178">
        <v>12383</v>
      </c>
      <c r="G43" s="178">
        <v>12787</v>
      </c>
      <c r="H43" s="178"/>
      <c r="I43" s="178"/>
      <c r="J43" s="178"/>
      <c r="K43" s="178"/>
      <c r="L43" s="178"/>
      <c r="M43" s="178"/>
    </row>
    <row r="44" spans="1:13" x14ac:dyDescent="0.25">
      <c r="A44" s="25" t="s">
        <v>46</v>
      </c>
      <c r="B44" s="178">
        <v>754</v>
      </c>
      <c r="C44" s="178">
        <v>684</v>
      </c>
      <c r="D44" s="178">
        <v>567</v>
      </c>
      <c r="E44" s="178">
        <v>487</v>
      </c>
      <c r="F44" s="178">
        <v>549</v>
      </c>
      <c r="G44" s="178">
        <f>309+258</f>
        <v>567</v>
      </c>
      <c r="H44" s="178"/>
      <c r="I44" s="178"/>
      <c r="J44" s="178"/>
      <c r="K44" s="178"/>
      <c r="L44" s="178"/>
      <c r="M44" s="178"/>
    </row>
    <row r="45" spans="1:13" x14ac:dyDescent="0.25">
      <c r="A45" s="26" t="s">
        <v>13</v>
      </c>
      <c r="B45" s="175">
        <v>15622</v>
      </c>
      <c r="C45" s="175">
        <v>15810</v>
      </c>
      <c r="D45" s="175">
        <v>13706</v>
      </c>
      <c r="E45" s="175">
        <v>11450</v>
      </c>
      <c r="F45" s="175">
        <v>14065</v>
      </c>
      <c r="G45" s="175">
        <v>14590</v>
      </c>
      <c r="H45" s="175"/>
      <c r="I45" s="175"/>
      <c r="J45" s="175"/>
      <c r="K45" s="175"/>
      <c r="L45" s="175"/>
      <c r="M45" s="175"/>
    </row>
    <row r="46" spans="1:13" ht="9.75" customHeight="1" x14ac:dyDescent="0.25"/>
    <row r="47" spans="1:13" ht="30" customHeight="1" x14ac:dyDescent="0.25">
      <c r="A47" s="267" t="s">
        <v>919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</row>
    <row r="48" spans="1:13" ht="30" customHeight="1" x14ac:dyDescent="0.25"/>
    <row r="49" spans="1:13" ht="5.25" customHeight="1" x14ac:dyDescent="0.25"/>
    <row r="50" spans="1:13" ht="15" customHeight="1" x14ac:dyDescent="0.25">
      <c r="A50" s="207">
        <v>2014</v>
      </c>
      <c r="B50" s="274" t="s">
        <v>671</v>
      </c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</row>
    <row r="51" spans="1:13" ht="15" customHeight="1" thickBot="1" x14ac:dyDescent="0.3">
      <c r="A51" s="3"/>
    </row>
    <row r="52" spans="1:13" ht="15" customHeight="1" thickBot="1" x14ac:dyDescent="0.3">
      <c r="A52" s="26" t="s">
        <v>0</v>
      </c>
      <c r="B52" s="212">
        <v>41640</v>
      </c>
      <c r="C52" s="210">
        <v>41681</v>
      </c>
      <c r="D52" s="210">
        <v>41709</v>
      </c>
      <c r="E52" s="210">
        <v>41740</v>
      </c>
      <c r="F52" s="210">
        <v>41770</v>
      </c>
      <c r="G52" s="210">
        <v>41801</v>
      </c>
      <c r="H52" s="210">
        <v>41821</v>
      </c>
      <c r="I52" s="210">
        <v>41862</v>
      </c>
      <c r="J52" s="210">
        <v>41893</v>
      </c>
      <c r="K52" s="210">
        <v>41923</v>
      </c>
      <c r="L52" s="210">
        <v>41954</v>
      </c>
      <c r="M52" s="211">
        <v>41984</v>
      </c>
    </row>
    <row r="53" spans="1:13" ht="15" customHeight="1" x14ac:dyDescent="0.25">
      <c r="A53" s="3" t="s">
        <v>44</v>
      </c>
      <c r="B53" s="178">
        <v>911</v>
      </c>
      <c r="C53" s="178">
        <v>997</v>
      </c>
      <c r="D53" s="178">
        <v>964</v>
      </c>
      <c r="E53" s="178">
        <v>810</v>
      </c>
      <c r="F53" s="178">
        <v>977</v>
      </c>
      <c r="G53" s="178">
        <v>871</v>
      </c>
      <c r="H53" s="178">
        <v>831</v>
      </c>
      <c r="I53" s="178">
        <v>939</v>
      </c>
      <c r="J53" s="178">
        <v>1204</v>
      </c>
      <c r="K53" s="178">
        <v>1211</v>
      </c>
      <c r="L53" s="178">
        <v>779</v>
      </c>
      <c r="M53" s="178">
        <v>933</v>
      </c>
    </row>
    <row r="54" spans="1:13" ht="15" customHeight="1" x14ac:dyDescent="0.25">
      <c r="A54" s="3" t="s">
        <v>45</v>
      </c>
      <c r="B54" s="178">
        <v>5143</v>
      </c>
      <c r="C54" s="178">
        <v>5669</v>
      </c>
      <c r="D54" s="178">
        <v>5744</v>
      </c>
      <c r="E54" s="178">
        <v>4926</v>
      </c>
      <c r="F54" s="178">
        <v>6365</v>
      </c>
      <c r="G54" s="178">
        <v>5322</v>
      </c>
      <c r="H54" s="178">
        <v>5160</v>
      </c>
      <c r="I54" s="178">
        <v>6146</v>
      </c>
      <c r="J54" s="178">
        <v>6462</v>
      </c>
      <c r="K54" s="178">
        <v>7652</v>
      </c>
      <c r="L54" s="178">
        <v>5322</v>
      </c>
      <c r="M54" s="178">
        <v>5484</v>
      </c>
    </row>
    <row r="55" spans="1:13" ht="15" customHeight="1" x14ac:dyDescent="0.25">
      <c r="A55" s="25" t="s">
        <v>46</v>
      </c>
      <c r="B55" s="178">
        <v>249</v>
      </c>
      <c r="C55" s="178">
        <v>179</v>
      </c>
      <c r="D55" s="178">
        <v>328</v>
      </c>
      <c r="E55" s="178">
        <v>240</v>
      </c>
      <c r="F55" s="178">
        <v>252</v>
      </c>
      <c r="G55" s="178">
        <v>241</v>
      </c>
      <c r="H55" s="178">
        <v>227</v>
      </c>
      <c r="I55" s="178">
        <v>211</v>
      </c>
      <c r="J55" s="178">
        <v>408</v>
      </c>
      <c r="K55" s="178">
        <v>337</v>
      </c>
      <c r="L55" s="178">
        <v>170</v>
      </c>
      <c r="M55" s="178">
        <v>205</v>
      </c>
    </row>
    <row r="56" spans="1:13" ht="15" customHeight="1" x14ac:dyDescent="0.25">
      <c r="A56" s="25" t="s">
        <v>47</v>
      </c>
      <c r="B56" s="90">
        <v>0</v>
      </c>
      <c r="C56" s="90">
        <v>0</v>
      </c>
      <c r="D56" s="90">
        <v>0</v>
      </c>
      <c r="E56" s="90"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260">
        <v>3</v>
      </c>
    </row>
    <row r="57" spans="1:13" ht="15" customHeight="1" x14ac:dyDescent="0.25">
      <c r="A57" s="26" t="s">
        <v>48</v>
      </c>
      <c r="B57" s="175">
        <v>6303</v>
      </c>
      <c r="C57" s="175">
        <v>6846</v>
      </c>
      <c r="D57" s="175">
        <v>7036</v>
      </c>
      <c r="E57" s="175">
        <v>5976</v>
      </c>
      <c r="F57" s="175">
        <v>7594</v>
      </c>
      <c r="G57" s="175">
        <v>6434</v>
      </c>
      <c r="H57" s="175">
        <v>6219</v>
      </c>
      <c r="I57" s="175">
        <v>7297</v>
      </c>
      <c r="J57" s="175">
        <v>8074</v>
      </c>
      <c r="K57" s="175">
        <v>9199</v>
      </c>
      <c r="L57" s="175">
        <v>6271</v>
      </c>
      <c r="M57" s="175">
        <v>6624</v>
      </c>
    </row>
    <row r="58" spans="1:13" ht="15" customHeight="1" x14ac:dyDescent="0.25">
      <c r="A58" s="3"/>
      <c r="B58" s="77"/>
      <c r="C58" s="77"/>
      <c r="D58" s="77"/>
      <c r="M58" s="77"/>
    </row>
    <row r="59" spans="1:13" ht="15" customHeight="1" x14ac:dyDescent="0.25">
      <c r="A59" s="27" t="s">
        <v>1</v>
      </c>
      <c r="B59" s="77"/>
      <c r="C59" s="77"/>
      <c r="D59" s="77"/>
      <c r="M59" s="77"/>
    </row>
    <row r="60" spans="1:13" ht="15" customHeight="1" x14ac:dyDescent="0.25">
      <c r="A60" s="3" t="s">
        <v>44</v>
      </c>
      <c r="B60" s="178">
        <v>41</v>
      </c>
      <c r="C60" s="178">
        <v>51</v>
      </c>
      <c r="D60" s="178">
        <v>58</v>
      </c>
      <c r="E60" s="178">
        <v>44</v>
      </c>
      <c r="F60" s="178">
        <v>41</v>
      </c>
      <c r="G60" s="178">
        <v>60</v>
      </c>
      <c r="H60" s="178">
        <v>50</v>
      </c>
      <c r="I60" s="178">
        <v>48</v>
      </c>
      <c r="J60" s="178">
        <v>60</v>
      </c>
      <c r="K60" s="178">
        <v>84</v>
      </c>
      <c r="L60" s="178">
        <v>52</v>
      </c>
      <c r="M60" s="178">
        <v>70</v>
      </c>
    </row>
    <row r="61" spans="1:13" ht="15" customHeight="1" x14ac:dyDescent="0.25">
      <c r="A61" s="3" t="s">
        <v>45</v>
      </c>
      <c r="B61" s="178">
        <v>2555</v>
      </c>
      <c r="C61" s="178">
        <v>2769</v>
      </c>
      <c r="D61" s="178">
        <v>3161</v>
      </c>
      <c r="E61" s="178">
        <v>2701</v>
      </c>
      <c r="F61" s="178">
        <v>2123</v>
      </c>
      <c r="G61" s="178">
        <v>2407</v>
      </c>
      <c r="H61" s="178">
        <v>2356</v>
      </c>
      <c r="I61" s="178">
        <v>2233</v>
      </c>
      <c r="J61" s="178">
        <v>3001</v>
      </c>
      <c r="K61" s="178">
        <v>3941</v>
      </c>
      <c r="L61" s="178">
        <v>1983</v>
      </c>
      <c r="M61" s="178">
        <v>2993</v>
      </c>
    </row>
    <row r="62" spans="1:13" ht="15" customHeight="1" x14ac:dyDescent="0.25">
      <c r="A62" s="25" t="s">
        <v>46</v>
      </c>
      <c r="B62" s="178">
        <v>13</v>
      </c>
      <c r="C62" s="178">
        <v>7</v>
      </c>
      <c r="D62" s="178">
        <v>6</v>
      </c>
      <c r="E62" s="178">
        <v>4</v>
      </c>
      <c r="F62" s="178">
        <v>4</v>
      </c>
      <c r="G62" s="178">
        <v>8</v>
      </c>
      <c r="H62" s="178">
        <v>4</v>
      </c>
      <c r="I62" s="178">
        <v>4</v>
      </c>
      <c r="J62" s="178">
        <v>7</v>
      </c>
      <c r="K62" s="178">
        <v>7</v>
      </c>
      <c r="L62" s="178">
        <v>5</v>
      </c>
      <c r="M62" s="178">
        <v>9</v>
      </c>
    </row>
    <row r="63" spans="1:13" ht="15" customHeight="1" x14ac:dyDescent="0.25">
      <c r="A63" s="25" t="s">
        <v>47</v>
      </c>
      <c r="B63" s="90">
        <v>0</v>
      </c>
      <c r="C63" s="90">
        <v>0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178">
        <v>2</v>
      </c>
      <c r="K63" s="178">
        <v>3</v>
      </c>
      <c r="L63" s="178">
        <v>2</v>
      </c>
      <c r="M63" s="178">
        <v>4</v>
      </c>
    </row>
    <row r="64" spans="1:13" ht="15" customHeight="1" x14ac:dyDescent="0.25">
      <c r="A64" s="26" t="s">
        <v>49</v>
      </c>
      <c r="B64" s="175">
        <v>2610</v>
      </c>
      <c r="C64" s="175">
        <v>2829</v>
      </c>
      <c r="D64" s="175">
        <v>3226</v>
      </c>
      <c r="E64" s="175">
        <v>2750</v>
      </c>
      <c r="F64" s="175">
        <f>SUM(F60:F63)</f>
        <v>2168</v>
      </c>
      <c r="G64" s="175">
        <v>2476</v>
      </c>
      <c r="H64" s="175">
        <v>2411</v>
      </c>
      <c r="I64" s="175">
        <v>2287</v>
      </c>
      <c r="J64" s="175">
        <f>SUM(J60:J63)</f>
        <v>3070</v>
      </c>
      <c r="K64" s="175">
        <v>4035</v>
      </c>
      <c r="L64" s="175">
        <v>2042</v>
      </c>
      <c r="M64" s="175">
        <v>3076</v>
      </c>
    </row>
    <row r="65" spans="1:13" ht="15" customHeight="1" x14ac:dyDescent="0.25">
      <c r="A65" s="26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1:13" ht="15" customHeight="1" x14ac:dyDescent="0.25">
      <c r="A66" s="26" t="s">
        <v>50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</row>
    <row r="67" spans="1:13" ht="15" customHeight="1" x14ac:dyDescent="0.25">
      <c r="A67" s="3" t="s">
        <v>44</v>
      </c>
      <c r="B67" s="178">
        <v>27</v>
      </c>
      <c r="C67" s="178">
        <v>35</v>
      </c>
      <c r="D67" s="178">
        <v>24</v>
      </c>
      <c r="E67" s="178">
        <v>24</v>
      </c>
      <c r="F67" s="178">
        <v>23</v>
      </c>
      <c r="G67" s="178">
        <v>18</v>
      </c>
      <c r="H67" s="178">
        <v>20</v>
      </c>
      <c r="I67" s="178">
        <v>18</v>
      </c>
      <c r="J67" s="178">
        <v>15</v>
      </c>
      <c r="K67" s="178">
        <v>23</v>
      </c>
      <c r="L67" s="178">
        <v>21</v>
      </c>
      <c r="M67" s="178">
        <v>19</v>
      </c>
    </row>
    <row r="68" spans="1:13" ht="15" customHeight="1" x14ac:dyDescent="0.25">
      <c r="A68" s="3" t="s">
        <v>45</v>
      </c>
      <c r="B68" s="178">
        <v>1315</v>
      </c>
      <c r="C68" s="178">
        <v>1302</v>
      </c>
      <c r="D68" s="178">
        <v>1102</v>
      </c>
      <c r="E68" s="178">
        <v>1130</v>
      </c>
      <c r="F68" s="178">
        <v>1062</v>
      </c>
      <c r="G68" s="178">
        <v>1150</v>
      </c>
      <c r="H68" s="178">
        <v>1230</v>
      </c>
      <c r="I68" s="178">
        <v>1160</v>
      </c>
      <c r="J68" s="178">
        <v>1305</v>
      </c>
      <c r="K68" s="178">
        <v>1428</v>
      </c>
      <c r="L68" s="178">
        <v>1541</v>
      </c>
      <c r="M68" s="178">
        <v>1382</v>
      </c>
    </row>
    <row r="69" spans="1:13" ht="15" customHeight="1" x14ac:dyDescent="0.25">
      <c r="A69" s="25" t="s">
        <v>46</v>
      </c>
      <c r="B69" s="178">
        <v>28</v>
      </c>
      <c r="C69" s="178">
        <v>27</v>
      </c>
      <c r="D69" s="178">
        <v>23</v>
      </c>
      <c r="E69" s="178">
        <v>21</v>
      </c>
      <c r="F69" s="178">
        <v>21</v>
      </c>
      <c r="G69" s="178">
        <v>21</v>
      </c>
      <c r="H69" s="178">
        <v>20</v>
      </c>
      <c r="I69" s="178">
        <v>16</v>
      </c>
      <c r="J69" s="178">
        <v>17</v>
      </c>
      <c r="K69" s="178">
        <v>20</v>
      </c>
      <c r="L69" s="178">
        <v>19</v>
      </c>
      <c r="M69" s="178">
        <v>22</v>
      </c>
    </row>
    <row r="70" spans="1:13" ht="15" customHeight="1" x14ac:dyDescent="0.25">
      <c r="A70" s="25" t="s">
        <v>47</v>
      </c>
      <c r="B70" s="242">
        <v>479</v>
      </c>
      <c r="C70" s="242">
        <v>462</v>
      </c>
      <c r="D70" s="242">
        <v>303</v>
      </c>
      <c r="E70" s="242">
        <v>276</v>
      </c>
      <c r="F70" s="242">
        <v>301</v>
      </c>
      <c r="G70" s="242">
        <v>322</v>
      </c>
      <c r="H70" s="242">
        <v>366</v>
      </c>
      <c r="I70" s="242">
        <v>254</v>
      </c>
      <c r="J70" s="242">
        <v>260</v>
      </c>
      <c r="K70" s="242">
        <v>294</v>
      </c>
      <c r="L70" s="242">
        <v>342</v>
      </c>
      <c r="M70" s="242">
        <v>297</v>
      </c>
    </row>
    <row r="71" spans="1:13" ht="15" customHeight="1" x14ac:dyDescent="0.25">
      <c r="A71" s="27" t="s">
        <v>4</v>
      </c>
      <c r="B71" s="175">
        <f>SUM(B67:B70)</f>
        <v>1849</v>
      </c>
      <c r="C71" s="175">
        <v>1825</v>
      </c>
      <c r="D71" s="175">
        <v>1452</v>
      </c>
      <c r="E71" s="175">
        <v>1452</v>
      </c>
      <c r="F71" s="175">
        <v>1407</v>
      </c>
      <c r="G71" s="175">
        <v>1512</v>
      </c>
      <c r="H71" s="175">
        <v>1636</v>
      </c>
      <c r="I71" s="175">
        <v>1449</v>
      </c>
      <c r="J71" s="175">
        <v>1597</v>
      </c>
      <c r="K71" s="175">
        <v>1766</v>
      </c>
      <c r="L71" s="175">
        <v>1923</v>
      </c>
      <c r="M71" s="175">
        <v>1719</v>
      </c>
    </row>
    <row r="72" spans="1:13" ht="15" customHeight="1" x14ac:dyDescent="0.25">
      <c r="A72" s="2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</row>
    <row r="73" spans="1:13" ht="15" customHeight="1" x14ac:dyDescent="0.25">
      <c r="A73" s="27" t="s">
        <v>2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</row>
    <row r="74" spans="1:13" ht="15" customHeight="1" x14ac:dyDescent="0.25">
      <c r="A74" s="3" t="s">
        <v>44</v>
      </c>
      <c r="B74" s="178">
        <v>8</v>
      </c>
      <c r="C74" s="178">
        <v>11</v>
      </c>
      <c r="D74" s="178">
        <v>8</v>
      </c>
      <c r="E74" s="178">
        <v>5</v>
      </c>
      <c r="F74" s="178">
        <v>8</v>
      </c>
      <c r="G74" s="178">
        <v>7</v>
      </c>
      <c r="H74" s="178">
        <v>6</v>
      </c>
      <c r="I74" s="178">
        <v>7</v>
      </c>
      <c r="J74" s="178">
        <v>11</v>
      </c>
      <c r="K74" s="178">
        <v>6</v>
      </c>
      <c r="L74" s="178">
        <v>7</v>
      </c>
      <c r="M74" s="178">
        <v>7</v>
      </c>
    </row>
    <row r="75" spans="1:13" ht="15" customHeight="1" x14ac:dyDescent="0.25">
      <c r="A75" s="3" t="s">
        <v>45</v>
      </c>
      <c r="B75" s="178">
        <v>800</v>
      </c>
      <c r="C75" s="178">
        <v>745</v>
      </c>
      <c r="D75" s="178">
        <v>803</v>
      </c>
      <c r="E75" s="178">
        <v>544</v>
      </c>
      <c r="F75" s="178">
        <v>568</v>
      </c>
      <c r="G75" s="178">
        <v>722</v>
      </c>
      <c r="H75" s="178">
        <v>565</v>
      </c>
      <c r="I75" s="178">
        <v>653</v>
      </c>
      <c r="J75" s="178">
        <v>1117</v>
      </c>
      <c r="K75" s="178">
        <v>971</v>
      </c>
      <c r="L75" s="178">
        <v>915</v>
      </c>
      <c r="M75" s="178">
        <v>930</v>
      </c>
    </row>
    <row r="76" spans="1:13" ht="15" customHeight="1" x14ac:dyDescent="0.25">
      <c r="A76" s="25" t="s">
        <v>46</v>
      </c>
      <c r="B76" s="178">
        <v>14</v>
      </c>
      <c r="C76" s="178">
        <v>13</v>
      </c>
      <c r="D76" s="178">
        <v>44</v>
      </c>
      <c r="E76" s="178">
        <v>9</v>
      </c>
      <c r="F76" s="178">
        <v>13</v>
      </c>
      <c r="G76" s="178">
        <v>36</v>
      </c>
      <c r="H76" s="178">
        <v>12</v>
      </c>
      <c r="I76" s="178">
        <v>6</v>
      </c>
      <c r="J76" s="178">
        <v>21</v>
      </c>
      <c r="K76" s="178">
        <v>9</v>
      </c>
      <c r="L76" s="178">
        <v>8</v>
      </c>
      <c r="M76" s="178">
        <v>20</v>
      </c>
    </row>
    <row r="77" spans="1:13" ht="15" customHeight="1" x14ac:dyDescent="0.25">
      <c r="A77" s="25" t="s">
        <v>47</v>
      </c>
      <c r="B77" s="90">
        <v>0</v>
      </c>
      <c r="C77" s="90">
        <v>0</v>
      </c>
      <c r="D77" s="90">
        <v>0</v>
      </c>
      <c r="E77" s="90">
        <v>0</v>
      </c>
      <c r="F77" s="90">
        <v>0</v>
      </c>
      <c r="G77" s="90">
        <v>0</v>
      </c>
      <c r="H77" s="242">
        <v>0</v>
      </c>
      <c r="I77" s="242">
        <v>2</v>
      </c>
      <c r="J77" s="242">
        <v>1</v>
      </c>
      <c r="K77" s="242">
        <v>0</v>
      </c>
      <c r="L77" s="242">
        <v>0</v>
      </c>
      <c r="M77" s="242">
        <v>0</v>
      </c>
    </row>
    <row r="78" spans="1:13" ht="15" customHeight="1" x14ac:dyDescent="0.25">
      <c r="A78" s="26" t="s">
        <v>51</v>
      </c>
      <c r="B78" s="175">
        <v>822</v>
      </c>
      <c r="C78" s="175">
        <v>769</v>
      </c>
      <c r="D78" s="175">
        <v>855</v>
      </c>
      <c r="E78" s="175">
        <v>559</v>
      </c>
      <c r="F78" s="175">
        <v>589</v>
      </c>
      <c r="G78" s="175">
        <v>765</v>
      </c>
      <c r="H78" s="175">
        <v>583</v>
      </c>
      <c r="I78" s="175">
        <v>669</v>
      </c>
      <c r="J78" s="175">
        <v>1150</v>
      </c>
      <c r="K78" s="175">
        <v>986</v>
      </c>
      <c r="L78" s="175">
        <v>929</v>
      </c>
      <c r="M78" s="175">
        <v>957</v>
      </c>
    </row>
    <row r="79" spans="1:13" ht="15" customHeight="1" x14ac:dyDescent="0.25">
      <c r="A79" s="26"/>
      <c r="B79" s="77"/>
      <c r="C79" s="77"/>
      <c r="D79" s="77"/>
      <c r="E79" s="195"/>
      <c r="F79" s="77"/>
      <c r="G79" s="77"/>
      <c r="H79" s="77"/>
      <c r="I79" s="77"/>
      <c r="J79" s="77"/>
      <c r="K79" s="77"/>
      <c r="L79" s="77"/>
      <c r="M79" s="77"/>
    </row>
    <row r="80" spans="1:13" ht="15" customHeight="1" x14ac:dyDescent="0.25">
      <c r="A80" s="26" t="s">
        <v>3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</row>
    <row r="81" spans="1:13" ht="15" customHeight="1" x14ac:dyDescent="0.25">
      <c r="A81" s="3" t="s">
        <v>44</v>
      </c>
      <c r="B81" s="178">
        <v>113</v>
      </c>
      <c r="C81" s="178">
        <v>118</v>
      </c>
      <c r="D81" s="178">
        <v>130</v>
      </c>
      <c r="E81" s="178">
        <v>125</v>
      </c>
      <c r="F81" s="178">
        <v>115</v>
      </c>
      <c r="G81" s="178">
        <v>123</v>
      </c>
      <c r="H81" s="178">
        <v>137</v>
      </c>
      <c r="I81" s="178">
        <v>112</v>
      </c>
      <c r="J81" s="178">
        <v>145</v>
      </c>
      <c r="K81" s="178">
        <v>148</v>
      </c>
      <c r="L81" s="178">
        <v>119</v>
      </c>
      <c r="M81" s="178">
        <v>96</v>
      </c>
    </row>
    <row r="82" spans="1:13" ht="15" customHeight="1" x14ac:dyDescent="0.25">
      <c r="A82" s="3" t="s">
        <v>45</v>
      </c>
      <c r="B82" s="178">
        <v>895</v>
      </c>
      <c r="C82" s="178">
        <v>1223</v>
      </c>
      <c r="D82" s="178">
        <v>957</v>
      </c>
      <c r="E82" s="178">
        <v>993</v>
      </c>
      <c r="F82" s="178">
        <v>776</v>
      </c>
      <c r="G82" s="178">
        <v>1012</v>
      </c>
      <c r="H82" s="178">
        <v>916</v>
      </c>
      <c r="I82" s="178">
        <v>922</v>
      </c>
      <c r="J82" s="178">
        <v>867</v>
      </c>
      <c r="K82" s="178">
        <v>1087</v>
      </c>
      <c r="L82" s="178">
        <v>1156</v>
      </c>
      <c r="M82" s="178">
        <v>826</v>
      </c>
    </row>
    <row r="83" spans="1:13" ht="15" customHeight="1" x14ac:dyDescent="0.25">
      <c r="A83" s="25" t="s">
        <v>46</v>
      </c>
      <c r="B83" s="178">
        <v>22</v>
      </c>
      <c r="C83" s="178">
        <v>40</v>
      </c>
      <c r="D83" s="178">
        <v>21</v>
      </c>
      <c r="E83" s="178">
        <v>41</v>
      </c>
      <c r="F83" s="178">
        <v>23</v>
      </c>
      <c r="G83" s="178">
        <v>41</v>
      </c>
      <c r="H83" s="178">
        <v>24</v>
      </c>
      <c r="I83" s="178">
        <v>24</v>
      </c>
      <c r="J83" s="178">
        <v>23</v>
      </c>
      <c r="K83" s="178">
        <v>34</v>
      </c>
      <c r="L83" s="178">
        <v>35</v>
      </c>
      <c r="M83" s="178">
        <v>27</v>
      </c>
    </row>
    <row r="84" spans="1:13" ht="15" customHeight="1" x14ac:dyDescent="0.25">
      <c r="A84" s="25" t="s">
        <v>47</v>
      </c>
      <c r="B84" s="242">
        <v>0</v>
      </c>
      <c r="C84" s="242">
        <v>1</v>
      </c>
      <c r="D84" s="242">
        <v>3</v>
      </c>
      <c r="E84" s="242">
        <v>0</v>
      </c>
      <c r="F84" s="242">
        <v>1</v>
      </c>
      <c r="G84" s="242">
        <v>3.6</v>
      </c>
      <c r="H84" s="242">
        <v>0</v>
      </c>
      <c r="I84" s="242">
        <v>0</v>
      </c>
      <c r="J84" s="242">
        <v>3</v>
      </c>
      <c r="K84" s="242">
        <v>1</v>
      </c>
      <c r="L84" s="242">
        <v>0</v>
      </c>
      <c r="M84" s="242">
        <v>4</v>
      </c>
    </row>
    <row r="85" spans="1:13" ht="15" customHeight="1" x14ac:dyDescent="0.25">
      <c r="A85" s="26" t="s">
        <v>670</v>
      </c>
      <c r="B85" s="175">
        <v>1031</v>
      </c>
      <c r="C85" s="175">
        <v>1383</v>
      </c>
      <c r="D85" s="175">
        <v>1111</v>
      </c>
      <c r="E85" s="175">
        <f>SUM(E81:E84)</f>
        <v>1159</v>
      </c>
      <c r="F85" s="175">
        <v>915</v>
      </c>
      <c r="G85" s="175">
        <v>1179</v>
      </c>
      <c r="H85" s="175">
        <v>1076</v>
      </c>
      <c r="I85" s="175">
        <v>1058</v>
      </c>
      <c r="J85" s="175">
        <v>1038</v>
      </c>
      <c r="K85" s="175">
        <v>1270</v>
      </c>
      <c r="L85" s="175">
        <v>1310</v>
      </c>
      <c r="M85" s="175">
        <v>952</v>
      </c>
    </row>
    <row r="86" spans="1:13" ht="15" customHeight="1" x14ac:dyDescent="0.25">
      <c r="A86" s="26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</row>
    <row r="87" spans="1:13" ht="15" customHeight="1" x14ac:dyDescent="0.25">
      <c r="A87" s="26" t="s">
        <v>52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</row>
    <row r="88" spans="1:13" ht="15" customHeight="1" x14ac:dyDescent="0.25">
      <c r="A88" s="3" t="s">
        <v>44</v>
      </c>
      <c r="B88" s="178">
        <v>15</v>
      </c>
      <c r="C88" s="178">
        <v>19</v>
      </c>
      <c r="D88" s="178">
        <v>10</v>
      </c>
      <c r="E88" s="178">
        <v>21</v>
      </c>
      <c r="F88" s="178">
        <v>16</v>
      </c>
      <c r="G88" s="178">
        <v>13</v>
      </c>
      <c r="H88" s="178">
        <v>11</v>
      </c>
      <c r="I88" s="178">
        <v>6.8</v>
      </c>
      <c r="J88" s="178">
        <v>10</v>
      </c>
      <c r="K88" s="178">
        <v>11</v>
      </c>
      <c r="L88" s="178">
        <v>16</v>
      </c>
      <c r="M88" s="178">
        <v>9</v>
      </c>
    </row>
    <row r="89" spans="1:13" ht="15" customHeight="1" x14ac:dyDescent="0.25">
      <c r="A89" s="3" t="s">
        <v>45</v>
      </c>
      <c r="B89" s="178">
        <v>296</v>
      </c>
      <c r="C89" s="178">
        <v>312</v>
      </c>
      <c r="D89" s="178">
        <v>349</v>
      </c>
      <c r="E89" s="178">
        <v>281</v>
      </c>
      <c r="F89" s="178">
        <v>288</v>
      </c>
      <c r="G89" s="178">
        <v>292</v>
      </c>
      <c r="H89" s="178">
        <v>291</v>
      </c>
      <c r="I89" s="178">
        <v>258</v>
      </c>
      <c r="J89" s="178">
        <v>295</v>
      </c>
      <c r="K89" s="178">
        <v>299</v>
      </c>
      <c r="L89" s="178">
        <v>439</v>
      </c>
      <c r="M89" s="178">
        <v>267</v>
      </c>
    </row>
    <row r="90" spans="1:13" ht="15" customHeight="1" x14ac:dyDescent="0.25">
      <c r="A90" s="25" t="s">
        <v>46</v>
      </c>
      <c r="B90" s="178">
        <v>8</v>
      </c>
      <c r="C90" s="178">
        <v>6</v>
      </c>
      <c r="D90" s="178">
        <v>6</v>
      </c>
      <c r="E90" s="178">
        <v>6</v>
      </c>
      <c r="F90" s="178">
        <v>6</v>
      </c>
      <c r="G90" s="178">
        <v>6</v>
      </c>
      <c r="H90" s="178">
        <v>7</v>
      </c>
      <c r="I90" s="178">
        <v>5.9</v>
      </c>
      <c r="J90" s="178">
        <v>7</v>
      </c>
      <c r="K90" s="178">
        <v>6</v>
      </c>
      <c r="L90" s="178">
        <v>7</v>
      </c>
      <c r="M90" s="178">
        <v>6</v>
      </c>
    </row>
    <row r="91" spans="1:13" ht="15" customHeight="1" x14ac:dyDescent="0.25">
      <c r="A91" s="25" t="s">
        <v>47</v>
      </c>
      <c r="B91" s="242">
        <v>12</v>
      </c>
      <c r="C91" s="242">
        <v>14</v>
      </c>
      <c r="D91" s="242">
        <v>15</v>
      </c>
      <c r="E91" s="242">
        <v>14</v>
      </c>
      <c r="F91" s="242">
        <v>13</v>
      </c>
      <c r="G91" s="242">
        <v>14</v>
      </c>
      <c r="H91" s="242">
        <v>10</v>
      </c>
      <c r="I91" s="242">
        <v>9.8000000000000007</v>
      </c>
      <c r="J91" s="242">
        <v>14</v>
      </c>
      <c r="K91" s="242">
        <v>13</v>
      </c>
      <c r="L91" s="242">
        <v>16</v>
      </c>
      <c r="M91" s="242">
        <v>10</v>
      </c>
    </row>
    <row r="92" spans="1:13" ht="15" customHeight="1" x14ac:dyDescent="0.25">
      <c r="A92" s="27" t="s">
        <v>5</v>
      </c>
      <c r="B92" s="175">
        <v>331</v>
      </c>
      <c r="C92" s="175">
        <v>351</v>
      </c>
      <c r="D92" s="175">
        <v>382</v>
      </c>
      <c r="E92" s="175">
        <v>321</v>
      </c>
      <c r="F92" s="175">
        <v>324</v>
      </c>
      <c r="G92" s="175">
        <v>325</v>
      </c>
      <c r="H92" s="175">
        <v>319</v>
      </c>
      <c r="I92" s="175">
        <v>281</v>
      </c>
      <c r="J92" s="175">
        <v>325</v>
      </c>
      <c r="K92" s="175">
        <v>330</v>
      </c>
      <c r="L92" s="175">
        <v>477</v>
      </c>
      <c r="M92" s="175">
        <v>293</v>
      </c>
    </row>
    <row r="93" spans="1:13" ht="15" customHeight="1" thickBot="1" x14ac:dyDescent="0.3">
      <c r="A93" s="3"/>
    </row>
    <row r="94" spans="1:13" ht="15" customHeight="1" thickBot="1" x14ac:dyDescent="0.3">
      <c r="A94" s="26" t="s">
        <v>53</v>
      </c>
      <c r="B94" s="212">
        <v>41640</v>
      </c>
      <c r="C94" s="210">
        <v>41681</v>
      </c>
      <c r="D94" s="210">
        <v>41709</v>
      </c>
      <c r="E94" s="210">
        <v>41740</v>
      </c>
      <c r="F94" s="210">
        <v>41770</v>
      </c>
      <c r="G94" s="210">
        <v>41801</v>
      </c>
      <c r="H94" s="210">
        <v>41821</v>
      </c>
      <c r="I94" s="210">
        <v>41862</v>
      </c>
      <c r="J94" s="210">
        <v>41893</v>
      </c>
      <c r="K94" s="210">
        <v>41923</v>
      </c>
      <c r="L94" s="210">
        <v>41954</v>
      </c>
      <c r="M94" s="211">
        <v>41984</v>
      </c>
    </row>
    <row r="95" spans="1:13" ht="15" customHeight="1" x14ac:dyDescent="0.25">
      <c r="A95" s="3" t="s">
        <v>44</v>
      </c>
      <c r="B95" s="178">
        <v>1116</v>
      </c>
      <c r="C95" s="178">
        <v>1231</v>
      </c>
      <c r="D95" s="178">
        <v>1194</v>
      </c>
      <c r="E95" s="181">
        <v>1029</v>
      </c>
      <c r="F95" s="178">
        <v>1181</v>
      </c>
      <c r="G95" s="178">
        <v>1091</v>
      </c>
      <c r="H95" s="181">
        <v>1053</v>
      </c>
      <c r="I95" s="181">
        <v>1133</v>
      </c>
      <c r="J95" s="181">
        <v>1445</v>
      </c>
      <c r="K95" s="181">
        <v>1484</v>
      </c>
      <c r="L95" s="181">
        <v>993</v>
      </c>
      <c r="M95" s="178">
        <v>1133</v>
      </c>
    </row>
    <row r="96" spans="1:13" ht="15" customHeight="1" x14ac:dyDescent="0.25">
      <c r="A96" s="3" t="s">
        <v>45</v>
      </c>
      <c r="B96" s="178">
        <v>11003</v>
      </c>
      <c r="C96" s="178">
        <v>12020</v>
      </c>
      <c r="D96" s="178">
        <v>12116</v>
      </c>
      <c r="E96" s="178">
        <v>10575</v>
      </c>
      <c r="F96" s="178">
        <v>11183</v>
      </c>
      <c r="G96" s="178">
        <v>10906</v>
      </c>
      <c r="H96" s="178">
        <v>10517</v>
      </c>
      <c r="I96" s="178">
        <v>11371</v>
      </c>
      <c r="J96" s="178">
        <v>13056</v>
      </c>
      <c r="K96" s="178">
        <v>15377</v>
      </c>
      <c r="L96" s="178">
        <v>11355</v>
      </c>
      <c r="M96" s="178">
        <v>11882</v>
      </c>
    </row>
    <row r="97" spans="1:13" ht="15" customHeight="1" x14ac:dyDescent="0.25">
      <c r="A97" s="25" t="s">
        <v>46</v>
      </c>
      <c r="B97" s="178">
        <v>827</v>
      </c>
      <c r="C97" s="178">
        <v>751</v>
      </c>
      <c r="D97" s="178">
        <v>752</v>
      </c>
      <c r="E97" s="178">
        <v>614</v>
      </c>
      <c r="F97" s="178">
        <v>634</v>
      </c>
      <c r="G97" s="178">
        <v>694</v>
      </c>
      <c r="H97" s="178">
        <v>673</v>
      </c>
      <c r="I97" s="178">
        <v>535</v>
      </c>
      <c r="J97" s="178">
        <v>763</v>
      </c>
      <c r="K97" s="178">
        <v>725</v>
      </c>
      <c r="L97" s="178">
        <v>604</v>
      </c>
      <c r="M97" s="178">
        <v>607</v>
      </c>
    </row>
    <row r="98" spans="1:13" ht="15" customHeight="1" x14ac:dyDescent="0.25">
      <c r="A98" s="26" t="s">
        <v>13</v>
      </c>
      <c r="B98" s="175">
        <v>12946</v>
      </c>
      <c r="C98" s="175">
        <v>14002</v>
      </c>
      <c r="D98" s="175">
        <v>14062</v>
      </c>
      <c r="E98" s="175">
        <v>12218</v>
      </c>
      <c r="F98" s="175">
        <v>12998</v>
      </c>
      <c r="G98" s="175">
        <v>12691</v>
      </c>
      <c r="H98" s="175">
        <v>12243</v>
      </c>
      <c r="I98" s="175">
        <v>13040</v>
      </c>
      <c r="J98" s="175">
        <v>15254</v>
      </c>
      <c r="K98" s="175">
        <v>17586</v>
      </c>
      <c r="L98" s="175">
        <v>12953</v>
      </c>
      <c r="M98" s="175">
        <v>13623</v>
      </c>
    </row>
    <row r="99" spans="1:13" ht="8.25" customHeight="1" x14ac:dyDescent="0.25">
      <c r="M99" s="94"/>
    </row>
    <row r="100" spans="1:13" ht="15" customHeight="1" x14ac:dyDescent="0.25">
      <c r="A100" s="207">
        <v>2013</v>
      </c>
      <c r="B100" s="274" t="s">
        <v>671</v>
      </c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</row>
    <row r="101" spans="1:13" ht="5.25" customHeight="1" thickBot="1" x14ac:dyDescent="0.3">
      <c r="A101" s="3"/>
    </row>
    <row r="102" spans="1:13" ht="15.75" customHeight="1" thickBot="1" x14ac:dyDescent="0.3">
      <c r="A102" s="26" t="s">
        <v>0</v>
      </c>
      <c r="B102" s="212">
        <v>41275</v>
      </c>
      <c r="C102" s="210">
        <v>41316</v>
      </c>
      <c r="D102" s="210">
        <v>41344</v>
      </c>
      <c r="E102" s="210">
        <v>41375</v>
      </c>
      <c r="F102" s="210">
        <v>41405</v>
      </c>
      <c r="G102" s="210">
        <v>41436</v>
      </c>
      <c r="H102" s="210">
        <v>41456</v>
      </c>
      <c r="I102" s="210">
        <v>41497</v>
      </c>
      <c r="J102" s="210">
        <v>41528</v>
      </c>
      <c r="K102" s="210">
        <v>41558</v>
      </c>
      <c r="L102" s="210">
        <v>41589</v>
      </c>
      <c r="M102" s="211">
        <v>41619</v>
      </c>
    </row>
    <row r="103" spans="1:13" ht="15" customHeight="1" x14ac:dyDescent="0.25">
      <c r="A103" s="3" t="s">
        <v>44</v>
      </c>
      <c r="B103" s="178">
        <v>622</v>
      </c>
      <c r="C103" s="178">
        <v>675</v>
      </c>
      <c r="D103" s="178">
        <v>562</v>
      </c>
      <c r="E103" s="178">
        <v>468</v>
      </c>
      <c r="F103" s="178">
        <v>921</v>
      </c>
      <c r="G103" s="178">
        <v>1222</v>
      </c>
      <c r="H103" s="178">
        <v>778</v>
      </c>
      <c r="I103" s="178">
        <v>945</v>
      </c>
      <c r="J103" s="178">
        <v>1062</v>
      </c>
      <c r="K103" s="178">
        <v>766</v>
      </c>
      <c r="L103" s="178">
        <v>748</v>
      </c>
      <c r="M103" s="178">
        <v>757</v>
      </c>
    </row>
    <row r="104" spans="1:13" x14ac:dyDescent="0.25">
      <c r="A104" s="3" t="s">
        <v>45</v>
      </c>
      <c r="B104" s="178">
        <v>4578</v>
      </c>
      <c r="C104" s="178">
        <v>5582</v>
      </c>
      <c r="D104" s="178">
        <v>4520</v>
      </c>
      <c r="E104" s="178">
        <v>3694</v>
      </c>
      <c r="F104" s="178">
        <v>6706</v>
      </c>
      <c r="G104" s="178">
        <v>7091</v>
      </c>
      <c r="H104" s="178">
        <v>4010</v>
      </c>
      <c r="I104" s="178">
        <v>4884</v>
      </c>
      <c r="J104" s="178">
        <v>5244</v>
      </c>
      <c r="K104" s="178">
        <v>3946</v>
      </c>
      <c r="L104" s="178">
        <v>5088</v>
      </c>
      <c r="M104" s="178">
        <v>4052</v>
      </c>
    </row>
    <row r="105" spans="1:13" x14ac:dyDescent="0.25">
      <c r="A105" s="25" t="s">
        <v>46</v>
      </c>
      <c r="B105" s="178">
        <v>128</v>
      </c>
      <c r="C105" s="178">
        <v>216</v>
      </c>
      <c r="D105" s="178">
        <v>142</v>
      </c>
      <c r="E105" s="178">
        <v>110</v>
      </c>
      <c r="F105" s="178">
        <v>164</v>
      </c>
      <c r="G105" s="178">
        <v>268</v>
      </c>
      <c r="H105" s="178">
        <v>180</v>
      </c>
      <c r="I105" s="178">
        <v>232</v>
      </c>
      <c r="J105" s="178">
        <v>248</v>
      </c>
      <c r="K105" s="178">
        <v>156</v>
      </c>
      <c r="L105" s="178">
        <v>180</v>
      </c>
      <c r="M105" s="178">
        <v>202</v>
      </c>
    </row>
    <row r="106" spans="1:13" ht="15" customHeight="1" x14ac:dyDescent="0.25">
      <c r="A106" s="25" t="s">
        <v>47</v>
      </c>
      <c r="B106" s="90">
        <v>0</v>
      </c>
      <c r="C106" s="90">
        <v>0</v>
      </c>
      <c r="D106" s="90">
        <v>0</v>
      </c>
      <c r="E106" s="90">
        <v>0</v>
      </c>
      <c r="F106" s="90">
        <v>0</v>
      </c>
      <c r="G106" s="90">
        <v>0</v>
      </c>
      <c r="H106" s="90">
        <v>0</v>
      </c>
      <c r="I106" s="90">
        <v>0</v>
      </c>
      <c r="J106" s="90">
        <v>0</v>
      </c>
      <c r="K106" s="90">
        <v>0</v>
      </c>
      <c r="L106" s="90">
        <v>0</v>
      </c>
      <c r="M106" s="90">
        <v>0</v>
      </c>
    </row>
    <row r="107" spans="1:13" x14ac:dyDescent="0.25">
      <c r="A107" s="26" t="s">
        <v>48</v>
      </c>
      <c r="B107" s="175">
        <v>5328</v>
      </c>
      <c r="C107" s="175">
        <v>6472</v>
      </c>
      <c r="D107" s="175">
        <v>5225</v>
      </c>
      <c r="E107" s="175">
        <v>4272</v>
      </c>
      <c r="F107" s="175">
        <v>7790</v>
      </c>
      <c r="G107" s="175">
        <v>8581</v>
      </c>
      <c r="H107" s="175">
        <v>4968</v>
      </c>
      <c r="I107" s="175">
        <v>6060</v>
      </c>
      <c r="J107" s="175">
        <v>6554</v>
      </c>
      <c r="K107" s="175">
        <v>4868</v>
      </c>
      <c r="L107" s="175">
        <v>6017</v>
      </c>
      <c r="M107" s="175">
        <v>5011</v>
      </c>
    </row>
    <row r="108" spans="1:13" x14ac:dyDescent="0.25">
      <c r="A108" s="3"/>
      <c r="B108" s="77"/>
      <c r="C108" s="77"/>
      <c r="D108" s="77"/>
      <c r="M108" s="77"/>
    </row>
    <row r="109" spans="1:13" x14ac:dyDescent="0.25">
      <c r="A109" s="27" t="s">
        <v>1</v>
      </c>
      <c r="B109" s="77"/>
      <c r="C109" s="77"/>
      <c r="D109" s="77"/>
      <c r="M109" s="77"/>
    </row>
    <row r="110" spans="1:13" x14ac:dyDescent="0.25">
      <c r="A110" s="3" t="s">
        <v>44</v>
      </c>
      <c r="B110" s="178">
        <v>36</v>
      </c>
      <c r="C110" s="178">
        <v>41</v>
      </c>
      <c r="D110" s="178">
        <v>68</v>
      </c>
      <c r="E110" s="178">
        <v>51</v>
      </c>
      <c r="F110" s="178">
        <v>57</v>
      </c>
      <c r="G110" s="178">
        <v>72</v>
      </c>
      <c r="H110" s="178">
        <v>33</v>
      </c>
      <c r="I110" s="178">
        <v>32</v>
      </c>
      <c r="J110" s="178">
        <v>59</v>
      </c>
      <c r="K110" s="178">
        <v>44</v>
      </c>
      <c r="L110" s="178">
        <v>35</v>
      </c>
      <c r="M110" s="178">
        <v>51</v>
      </c>
    </row>
    <row r="111" spans="1:13" x14ac:dyDescent="0.25">
      <c r="A111" s="3" t="s">
        <v>45</v>
      </c>
      <c r="B111" s="178">
        <v>2059</v>
      </c>
      <c r="C111" s="178">
        <v>2632</v>
      </c>
      <c r="D111" s="178">
        <v>2984</v>
      </c>
      <c r="E111" s="178">
        <v>2661</v>
      </c>
      <c r="F111" s="178">
        <v>2710</v>
      </c>
      <c r="G111" s="178">
        <v>3722</v>
      </c>
      <c r="H111" s="178">
        <v>1989</v>
      </c>
      <c r="I111" s="178">
        <v>2313</v>
      </c>
      <c r="J111" s="178">
        <v>2822</v>
      </c>
      <c r="K111" s="178">
        <v>2626</v>
      </c>
      <c r="L111" s="178">
        <v>2171</v>
      </c>
      <c r="M111" s="178">
        <v>2423</v>
      </c>
    </row>
    <row r="112" spans="1:13" x14ac:dyDescent="0.25">
      <c r="A112" s="25" t="s">
        <v>46</v>
      </c>
      <c r="B112" s="178">
        <v>13</v>
      </c>
      <c r="C112" s="178">
        <v>13</v>
      </c>
      <c r="D112" s="178">
        <v>7</v>
      </c>
      <c r="E112" s="178">
        <v>7</v>
      </c>
      <c r="F112" s="178">
        <v>6</v>
      </c>
      <c r="G112" s="178">
        <v>16</v>
      </c>
      <c r="H112" s="178">
        <v>16</v>
      </c>
      <c r="I112" s="178">
        <v>6</v>
      </c>
      <c r="J112" s="178">
        <v>8</v>
      </c>
      <c r="K112" s="178">
        <v>10</v>
      </c>
      <c r="L112" s="178">
        <v>7</v>
      </c>
      <c r="M112" s="178">
        <v>11.8</v>
      </c>
    </row>
    <row r="113" spans="1:13" x14ac:dyDescent="0.25">
      <c r="A113" s="25" t="s">
        <v>47</v>
      </c>
      <c r="B113" s="90">
        <v>0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  <c r="H113" s="90">
        <v>0</v>
      </c>
      <c r="I113" s="90">
        <v>0</v>
      </c>
      <c r="J113" s="90">
        <v>0</v>
      </c>
      <c r="K113" s="178">
        <v>1</v>
      </c>
      <c r="L113" s="90">
        <v>0</v>
      </c>
      <c r="M113" s="178">
        <v>1</v>
      </c>
    </row>
    <row r="114" spans="1:13" x14ac:dyDescent="0.25">
      <c r="A114" s="26" t="s">
        <v>49</v>
      </c>
      <c r="B114" s="175">
        <v>2108</v>
      </c>
      <c r="C114" s="175">
        <v>2686</v>
      </c>
      <c r="D114" s="175">
        <v>3059</v>
      </c>
      <c r="E114" s="175">
        <v>2720</v>
      </c>
      <c r="F114" s="175">
        <v>2773</v>
      </c>
      <c r="G114" s="175">
        <v>3810</v>
      </c>
      <c r="H114" s="175">
        <v>2029</v>
      </c>
      <c r="I114" s="175">
        <v>2351</v>
      </c>
      <c r="J114" s="175">
        <v>2888</v>
      </c>
      <c r="K114" s="175">
        <v>2682</v>
      </c>
      <c r="L114" s="175">
        <v>2213</v>
      </c>
      <c r="M114" s="175">
        <v>2487</v>
      </c>
    </row>
    <row r="115" spans="1:13" x14ac:dyDescent="0.25">
      <c r="A115" s="26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</row>
    <row r="116" spans="1:13" x14ac:dyDescent="0.25">
      <c r="A116" s="26" t="s">
        <v>50</v>
      </c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</row>
    <row r="117" spans="1:13" x14ac:dyDescent="0.25">
      <c r="A117" s="3" t="s">
        <v>44</v>
      </c>
      <c r="B117" s="178">
        <v>37</v>
      </c>
      <c r="C117" s="178">
        <v>36</v>
      </c>
      <c r="D117" s="178">
        <v>35</v>
      </c>
      <c r="E117" s="178">
        <v>40</v>
      </c>
      <c r="F117" s="178">
        <v>39</v>
      </c>
      <c r="G117" s="178">
        <v>36</v>
      </c>
      <c r="H117" s="178">
        <v>46</v>
      </c>
      <c r="I117" s="178">
        <v>29</v>
      </c>
      <c r="J117" s="178">
        <v>26</v>
      </c>
      <c r="K117" s="178">
        <v>24</v>
      </c>
      <c r="L117" s="178">
        <v>25</v>
      </c>
      <c r="M117" s="178">
        <v>26</v>
      </c>
    </row>
    <row r="118" spans="1:13" x14ac:dyDescent="0.25">
      <c r="A118" s="3" t="s">
        <v>45</v>
      </c>
      <c r="B118" s="178">
        <v>1223</v>
      </c>
      <c r="C118" s="178">
        <v>1298</v>
      </c>
      <c r="D118" s="178">
        <v>1260</v>
      </c>
      <c r="E118" s="178">
        <v>1385</v>
      </c>
      <c r="F118" s="178">
        <v>1259</v>
      </c>
      <c r="G118" s="178">
        <v>1277</v>
      </c>
      <c r="H118" s="178">
        <v>1297</v>
      </c>
      <c r="I118" s="178">
        <v>1223</v>
      </c>
      <c r="J118" s="178">
        <v>1142</v>
      </c>
      <c r="K118" s="178">
        <v>1207</v>
      </c>
      <c r="L118" s="178">
        <v>1137</v>
      </c>
      <c r="M118" s="178">
        <v>1122</v>
      </c>
    </row>
    <row r="119" spans="1:13" x14ac:dyDescent="0.25">
      <c r="A119" s="25" t="s">
        <v>46</v>
      </c>
      <c r="B119" s="178">
        <v>42</v>
      </c>
      <c r="C119" s="178">
        <v>40</v>
      </c>
      <c r="D119" s="178">
        <v>32</v>
      </c>
      <c r="E119" s="178">
        <v>51</v>
      </c>
      <c r="F119" s="178">
        <v>41</v>
      </c>
      <c r="G119" s="178">
        <v>38</v>
      </c>
      <c r="H119" s="178">
        <v>41</v>
      </c>
      <c r="I119" s="178">
        <v>31</v>
      </c>
      <c r="J119" s="178">
        <v>34</v>
      </c>
      <c r="K119" s="178">
        <v>34</v>
      </c>
      <c r="L119" s="178">
        <v>29</v>
      </c>
      <c r="M119" s="178">
        <v>25</v>
      </c>
    </row>
    <row r="120" spans="1:13" x14ac:dyDescent="0.25">
      <c r="A120" s="25" t="s">
        <v>47</v>
      </c>
      <c r="B120" s="242">
        <v>377</v>
      </c>
      <c r="C120" s="242">
        <v>377</v>
      </c>
      <c r="D120" s="242">
        <v>436</v>
      </c>
      <c r="E120" s="242">
        <v>458</v>
      </c>
      <c r="F120" s="242">
        <v>373</v>
      </c>
      <c r="G120" s="242">
        <v>386</v>
      </c>
      <c r="H120" s="242">
        <v>314</v>
      </c>
      <c r="I120" s="242">
        <v>287</v>
      </c>
      <c r="J120" s="242">
        <v>352</v>
      </c>
      <c r="K120" s="242">
        <v>360</v>
      </c>
      <c r="L120" s="242">
        <v>341</v>
      </c>
      <c r="M120" s="242">
        <v>373</v>
      </c>
    </row>
    <row r="121" spans="1:13" x14ac:dyDescent="0.25">
      <c r="A121" s="27" t="s">
        <v>4</v>
      </c>
      <c r="B121" s="175">
        <v>1679</v>
      </c>
      <c r="C121" s="175">
        <v>1751</v>
      </c>
      <c r="D121" s="175">
        <v>1764</v>
      </c>
      <c r="E121" s="175">
        <v>1934</v>
      </c>
      <c r="F121" s="175">
        <v>1711</v>
      </c>
      <c r="G121" s="175">
        <v>1738</v>
      </c>
      <c r="H121" s="175">
        <v>1698</v>
      </c>
      <c r="I121" s="175">
        <v>1570</v>
      </c>
      <c r="J121" s="175">
        <v>1555</v>
      </c>
      <c r="K121" s="175">
        <v>1626</v>
      </c>
      <c r="L121" s="175">
        <v>1533</v>
      </c>
      <c r="M121" s="175">
        <v>1547</v>
      </c>
    </row>
    <row r="122" spans="1:13" x14ac:dyDescent="0.25">
      <c r="A122" s="2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</row>
    <row r="123" spans="1:13" x14ac:dyDescent="0.25">
      <c r="A123" s="27" t="s">
        <v>2</v>
      </c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</row>
    <row r="124" spans="1:13" x14ac:dyDescent="0.25">
      <c r="A124" s="3" t="s">
        <v>44</v>
      </c>
      <c r="B124" s="178">
        <v>9</v>
      </c>
      <c r="C124" s="178">
        <v>11</v>
      </c>
      <c r="D124" s="178">
        <v>12</v>
      </c>
      <c r="E124" s="178">
        <v>9</v>
      </c>
      <c r="F124" s="178">
        <v>11</v>
      </c>
      <c r="G124" s="178">
        <v>12</v>
      </c>
      <c r="H124" s="178">
        <v>9</v>
      </c>
      <c r="I124" s="178">
        <v>9</v>
      </c>
      <c r="J124" s="178">
        <v>12</v>
      </c>
      <c r="K124" s="178">
        <v>6</v>
      </c>
      <c r="L124" s="178">
        <v>9</v>
      </c>
      <c r="M124" s="178">
        <v>10</v>
      </c>
    </row>
    <row r="125" spans="1:13" x14ac:dyDescent="0.25">
      <c r="A125" s="3" t="s">
        <v>45</v>
      </c>
      <c r="B125" s="178">
        <v>873</v>
      </c>
      <c r="C125" s="178">
        <v>1029</v>
      </c>
      <c r="D125" s="178">
        <v>1013</v>
      </c>
      <c r="E125" s="178">
        <v>864</v>
      </c>
      <c r="F125" s="178">
        <v>997</v>
      </c>
      <c r="G125" s="178">
        <v>1152</v>
      </c>
      <c r="H125" s="178">
        <v>784</v>
      </c>
      <c r="I125" s="178">
        <v>720</v>
      </c>
      <c r="J125" s="178">
        <v>773</v>
      </c>
      <c r="K125" s="178">
        <v>623</v>
      </c>
      <c r="L125" s="178">
        <v>689</v>
      </c>
      <c r="M125" s="178">
        <v>714</v>
      </c>
    </row>
    <row r="126" spans="1:13" x14ac:dyDescent="0.25">
      <c r="A126" s="25" t="s">
        <v>46</v>
      </c>
      <c r="B126" s="178">
        <v>18</v>
      </c>
      <c r="C126" s="178">
        <v>27</v>
      </c>
      <c r="D126" s="178">
        <v>45</v>
      </c>
      <c r="E126" s="178">
        <v>24</v>
      </c>
      <c r="F126" s="178">
        <v>23</v>
      </c>
      <c r="G126" s="178">
        <v>48</v>
      </c>
      <c r="H126" s="178">
        <v>15</v>
      </c>
      <c r="I126" s="178">
        <v>16</v>
      </c>
      <c r="J126" s="178">
        <v>39</v>
      </c>
      <c r="K126" s="178">
        <v>14</v>
      </c>
      <c r="L126" s="178">
        <v>20</v>
      </c>
      <c r="M126" s="178">
        <v>36</v>
      </c>
    </row>
    <row r="127" spans="1:13" x14ac:dyDescent="0.25">
      <c r="A127" s="25" t="s">
        <v>47</v>
      </c>
      <c r="B127" s="90">
        <v>0</v>
      </c>
      <c r="C127" s="90">
        <v>0</v>
      </c>
      <c r="D127" s="90">
        <v>0</v>
      </c>
      <c r="E127" s="90">
        <v>0</v>
      </c>
      <c r="F127" s="90">
        <v>0</v>
      </c>
      <c r="G127" s="90">
        <v>0</v>
      </c>
      <c r="H127" s="242">
        <v>0</v>
      </c>
      <c r="I127" s="242">
        <v>0</v>
      </c>
      <c r="J127" s="242">
        <v>0</v>
      </c>
      <c r="K127" s="242">
        <v>0</v>
      </c>
      <c r="L127" s="242">
        <v>0</v>
      </c>
      <c r="M127" s="242">
        <v>0</v>
      </c>
    </row>
    <row r="128" spans="1:13" x14ac:dyDescent="0.25">
      <c r="A128" s="26" t="s">
        <v>51</v>
      </c>
      <c r="B128" s="175">
        <v>900</v>
      </c>
      <c r="C128" s="175">
        <v>1067</v>
      </c>
      <c r="D128" s="175">
        <v>1072</v>
      </c>
      <c r="E128" s="175">
        <v>898</v>
      </c>
      <c r="F128" s="175">
        <v>1031</v>
      </c>
      <c r="G128" s="175">
        <v>1213</v>
      </c>
      <c r="H128" s="175">
        <v>807</v>
      </c>
      <c r="I128" s="175">
        <v>745</v>
      </c>
      <c r="J128" s="175">
        <v>825</v>
      </c>
      <c r="K128" s="175">
        <v>644</v>
      </c>
      <c r="L128" s="175">
        <v>718</v>
      </c>
      <c r="M128" s="175">
        <v>760</v>
      </c>
    </row>
    <row r="129" spans="1:13" x14ac:dyDescent="0.25">
      <c r="A129" s="26"/>
      <c r="B129" s="77"/>
      <c r="C129" s="77"/>
      <c r="D129" s="77"/>
      <c r="E129" s="195"/>
      <c r="F129" s="77"/>
      <c r="G129" s="77"/>
      <c r="H129" s="77"/>
      <c r="I129" s="77"/>
      <c r="J129" s="77"/>
      <c r="K129" s="77"/>
      <c r="L129" s="77"/>
      <c r="M129" s="77"/>
    </row>
    <row r="130" spans="1:13" x14ac:dyDescent="0.25">
      <c r="A130" s="26" t="s">
        <v>3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</row>
    <row r="131" spans="1:13" x14ac:dyDescent="0.25">
      <c r="A131" s="3" t="s">
        <v>44</v>
      </c>
      <c r="B131" s="178">
        <v>158</v>
      </c>
      <c r="C131" s="178">
        <v>155</v>
      </c>
      <c r="D131" s="178">
        <v>135</v>
      </c>
      <c r="E131" s="178">
        <v>152</v>
      </c>
      <c r="F131" s="178">
        <v>132</v>
      </c>
      <c r="G131" s="178">
        <v>144</v>
      </c>
      <c r="H131" s="178">
        <v>141</v>
      </c>
      <c r="I131" s="178">
        <v>164</v>
      </c>
      <c r="J131" s="178">
        <v>139</v>
      </c>
      <c r="K131" s="178">
        <v>114</v>
      </c>
      <c r="L131" s="178">
        <v>129</v>
      </c>
      <c r="M131" s="178">
        <v>79</v>
      </c>
    </row>
    <row r="132" spans="1:13" x14ac:dyDescent="0.25">
      <c r="A132" s="3" t="s">
        <v>45</v>
      </c>
      <c r="B132" s="178">
        <v>849</v>
      </c>
      <c r="C132" s="178">
        <v>1074</v>
      </c>
      <c r="D132" s="178">
        <v>811</v>
      </c>
      <c r="E132" s="178">
        <v>1021</v>
      </c>
      <c r="F132" s="178">
        <v>804</v>
      </c>
      <c r="G132" s="178">
        <v>972</v>
      </c>
      <c r="H132" s="178">
        <v>823</v>
      </c>
      <c r="I132" s="178">
        <v>927</v>
      </c>
      <c r="J132" s="178">
        <v>756</v>
      </c>
      <c r="K132" s="178">
        <v>829</v>
      </c>
      <c r="L132" s="178">
        <v>1058</v>
      </c>
      <c r="M132" s="178">
        <v>686</v>
      </c>
    </row>
    <row r="133" spans="1:13" x14ac:dyDescent="0.25">
      <c r="A133" s="25" t="s">
        <v>46</v>
      </c>
      <c r="B133" s="178">
        <v>21</v>
      </c>
      <c r="C133" s="178">
        <v>34</v>
      </c>
      <c r="D133" s="178">
        <v>22</v>
      </c>
      <c r="E133" s="178">
        <v>35</v>
      </c>
      <c r="F133" s="178">
        <v>21</v>
      </c>
      <c r="G133" s="178">
        <v>39</v>
      </c>
      <c r="H133" s="178">
        <v>20</v>
      </c>
      <c r="I133" s="178">
        <v>25</v>
      </c>
      <c r="J133" s="178">
        <v>22</v>
      </c>
      <c r="K133" s="178">
        <v>33</v>
      </c>
      <c r="L133" s="178">
        <v>32</v>
      </c>
      <c r="M133" s="178">
        <v>27</v>
      </c>
    </row>
    <row r="134" spans="1:13" x14ac:dyDescent="0.25">
      <c r="A134" s="25" t="s">
        <v>47</v>
      </c>
      <c r="B134" s="242">
        <v>1</v>
      </c>
      <c r="C134" s="242">
        <v>0</v>
      </c>
      <c r="D134" s="242">
        <v>1</v>
      </c>
      <c r="E134" s="242">
        <v>1</v>
      </c>
      <c r="F134" s="242">
        <v>0</v>
      </c>
      <c r="G134" s="242">
        <v>1</v>
      </c>
      <c r="H134" s="242">
        <v>0</v>
      </c>
      <c r="I134" s="242">
        <v>0</v>
      </c>
      <c r="J134" s="242">
        <v>1</v>
      </c>
      <c r="K134" s="242">
        <v>0</v>
      </c>
      <c r="L134" s="242">
        <v>1</v>
      </c>
      <c r="M134" s="242">
        <v>0</v>
      </c>
    </row>
    <row r="135" spans="1:13" x14ac:dyDescent="0.25">
      <c r="A135" s="26" t="s">
        <v>670</v>
      </c>
      <c r="B135" s="175">
        <v>1030</v>
      </c>
      <c r="C135" s="175">
        <v>1263</v>
      </c>
      <c r="D135" s="175">
        <v>969</v>
      </c>
      <c r="E135" s="175">
        <v>1210</v>
      </c>
      <c r="F135" s="175">
        <v>958</v>
      </c>
      <c r="G135" s="175">
        <v>1156</v>
      </c>
      <c r="H135" s="175">
        <v>984</v>
      </c>
      <c r="I135" s="175">
        <v>1117</v>
      </c>
      <c r="J135" s="175">
        <v>918</v>
      </c>
      <c r="K135" s="175">
        <v>976</v>
      </c>
      <c r="L135" s="175">
        <v>1220</v>
      </c>
      <c r="M135" s="175">
        <v>793</v>
      </c>
    </row>
    <row r="136" spans="1:13" x14ac:dyDescent="0.25">
      <c r="A136" s="26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</row>
    <row r="137" spans="1:13" x14ac:dyDescent="0.25">
      <c r="A137" s="26" t="s">
        <v>52</v>
      </c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</row>
    <row r="138" spans="1:13" x14ac:dyDescent="0.25">
      <c r="A138" s="3" t="s">
        <v>44</v>
      </c>
      <c r="B138" s="178">
        <v>22</v>
      </c>
      <c r="C138" s="178">
        <v>23</v>
      </c>
      <c r="D138" s="178">
        <v>20</v>
      </c>
      <c r="E138" s="178">
        <v>29</v>
      </c>
      <c r="F138" s="178">
        <v>20</v>
      </c>
      <c r="G138" s="178">
        <v>22</v>
      </c>
      <c r="H138" s="178">
        <v>18</v>
      </c>
      <c r="I138" s="178">
        <v>15</v>
      </c>
      <c r="J138" s="178">
        <v>13</v>
      </c>
      <c r="K138" s="178">
        <v>11</v>
      </c>
      <c r="L138" s="178">
        <v>20</v>
      </c>
      <c r="M138" s="178">
        <v>15</v>
      </c>
    </row>
    <row r="139" spans="1:13" x14ac:dyDescent="0.25">
      <c r="A139" s="3" t="s">
        <v>45</v>
      </c>
      <c r="B139" s="178">
        <v>337</v>
      </c>
      <c r="C139" s="178">
        <v>386</v>
      </c>
      <c r="D139" s="178">
        <v>321</v>
      </c>
      <c r="E139" s="178">
        <v>470</v>
      </c>
      <c r="F139" s="178">
        <v>397</v>
      </c>
      <c r="G139" s="178">
        <v>385</v>
      </c>
      <c r="H139" s="178">
        <v>334</v>
      </c>
      <c r="I139" s="178">
        <v>33</v>
      </c>
      <c r="J139" s="178">
        <v>296</v>
      </c>
      <c r="K139" s="178">
        <v>272</v>
      </c>
      <c r="L139" s="178">
        <v>338</v>
      </c>
      <c r="M139" s="178">
        <v>245</v>
      </c>
    </row>
    <row r="140" spans="1:13" x14ac:dyDescent="0.25">
      <c r="A140" s="25" t="s">
        <v>46</v>
      </c>
      <c r="B140" s="178">
        <v>10</v>
      </c>
      <c r="C140" s="178">
        <v>10</v>
      </c>
      <c r="D140" s="178">
        <v>10</v>
      </c>
      <c r="E140" s="178">
        <v>11</v>
      </c>
      <c r="F140" s="178">
        <v>11</v>
      </c>
      <c r="G140" s="178">
        <v>10</v>
      </c>
      <c r="H140" s="178">
        <v>8</v>
      </c>
      <c r="I140" s="178">
        <v>7</v>
      </c>
      <c r="J140" s="178">
        <v>7</v>
      </c>
      <c r="K140" s="178">
        <v>7</v>
      </c>
      <c r="L140" s="178">
        <v>8</v>
      </c>
      <c r="M140" s="178">
        <v>7</v>
      </c>
    </row>
    <row r="141" spans="1:13" x14ac:dyDescent="0.25">
      <c r="A141" s="25" t="s">
        <v>47</v>
      </c>
      <c r="B141" s="242">
        <v>16</v>
      </c>
      <c r="C141" s="242">
        <v>20</v>
      </c>
      <c r="D141" s="242">
        <v>17</v>
      </c>
      <c r="E141" s="242">
        <v>22</v>
      </c>
      <c r="F141" s="242">
        <v>17</v>
      </c>
      <c r="G141" s="242">
        <v>18</v>
      </c>
      <c r="H141" s="242">
        <v>17</v>
      </c>
      <c r="I141" s="242">
        <v>15</v>
      </c>
      <c r="J141" s="242">
        <v>10</v>
      </c>
      <c r="K141" s="242">
        <v>12</v>
      </c>
      <c r="L141" s="242">
        <v>12</v>
      </c>
      <c r="M141" s="242">
        <v>9</v>
      </c>
    </row>
    <row r="142" spans="1:13" x14ac:dyDescent="0.25">
      <c r="A142" s="27" t="s">
        <v>5</v>
      </c>
      <c r="B142" s="175">
        <v>384</v>
      </c>
      <c r="C142" s="175">
        <v>439</v>
      </c>
      <c r="D142" s="175">
        <v>368</v>
      </c>
      <c r="E142" s="175">
        <v>532</v>
      </c>
      <c r="F142" s="175">
        <v>444</v>
      </c>
      <c r="G142" s="175">
        <v>435</v>
      </c>
      <c r="H142" s="175">
        <v>376</v>
      </c>
      <c r="I142" s="175">
        <v>374</v>
      </c>
      <c r="J142" s="175">
        <v>327</v>
      </c>
      <c r="K142" s="175">
        <v>302</v>
      </c>
      <c r="L142" s="175">
        <v>379</v>
      </c>
      <c r="M142" s="175">
        <v>276</v>
      </c>
    </row>
    <row r="143" spans="1:13" x14ac:dyDescent="0.25">
      <c r="A143" s="27"/>
    </row>
    <row r="144" spans="1:13" ht="15.75" thickBot="1" x14ac:dyDescent="0.3">
      <c r="A144" s="3"/>
    </row>
    <row r="145" spans="1:13" ht="15.75" thickBot="1" x14ac:dyDescent="0.3">
      <c r="A145" s="26" t="s">
        <v>53</v>
      </c>
      <c r="B145" s="212">
        <v>41275</v>
      </c>
      <c r="C145" s="210">
        <v>41316</v>
      </c>
      <c r="D145" s="210">
        <v>41344</v>
      </c>
      <c r="E145" s="210">
        <v>41375</v>
      </c>
      <c r="F145" s="210">
        <v>41405</v>
      </c>
      <c r="G145" s="210">
        <v>41436</v>
      </c>
      <c r="H145" s="210">
        <v>41456</v>
      </c>
      <c r="I145" s="210">
        <v>41497</v>
      </c>
      <c r="J145" s="210">
        <v>41528</v>
      </c>
      <c r="K145" s="210">
        <v>41558</v>
      </c>
      <c r="L145" s="210">
        <v>41589</v>
      </c>
      <c r="M145" s="211">
        <v>41619</v>
      </c>
    </row>
    <row r="146" spans="1:13" x14ac:dyDescent="0.25">
      <c r="A146" s="3" t="s">
        <v>44</v>
      </c>
      <c r="B146" s="178">
        <v>884</v>
      </c>
      <c r="C146" s="178">
        <v>941</v>
      </c>
      <c r="D146" s="178">
        <v>834</v>
      </c>
      <c r="E146" s="181">
        <v>749</v>
      </c>
      <c r="F146" s="178">
        <v>1180</v>
      </c>
      <c r="G146" s="178">
        <v>1508</v>
      </c>
      <c r="H146" s="181">
        <v>1025</v>
      </c>
      <c r="I146" s="181">
        <v>1195</v>
      </c>
      <c r="J146" s="181">
        <v>1312</v>
      </c>
      <c r="K146" s="181">
        <v>966</v>
      </c>
      <c r="L146" s="181">
        <v>966</v>
      </c>
      <c r="M146" s="178">
        <v>938</v>
      </c>
    </row>
    <row r="147" spans="1:13" x14ac:dyDescent="0.25">
      <c r="A147" s="3" t="s">
        <v>45</v>
      </c>
      <c r="B147" s="178">
        <v>9919</v>
      </c>
      <c r="C147" s="178">
        <v>12001</v>
      </c>
      <c r="D147" s="178">
        <v>10909</v>
      </c>
      <c r="E147" s="178">
        <v>10096</v>
      </c>
      <c r="F147" s="178">
        <v>12872</v>
      </c>
      <c r="G147" s="178">
        <v>14599</v>
      </c>
      <c r="H147" s="178">
        <v>9236</v>
      </c>
      <c r="I147" s="178">
        <v>10402</v>
      </c>
      <c r="J147" s="178">
        <v>11034</v>
      </c>
      <c r="K147" s="178">
        <v>9503</v>
      </c>
      <c r="L147" s="178">
        <v>10481</v>
      </c>
      <c r="M147" s="178">
        <v>9243</v>
      </c>
    </row>
    <row r="148" spans="1:13" x14ac:dyDescent="0.25">
      <c r="A148" s="25" t="s">
        <v>46</v>
      </c>
      <c r="B148" s="178">
        <v>232</v>
      </c>
      <c r="C148" s="178">
        <v>339</v>
      </c>
      <c r="D148" s="178">
        <v>259</v>
      </c>
      <c r="E148" s="178">
        <v>239</v>
      </c>
      <c r="F148" s="178">
        <v>264</v>
      </c>
      <c r="G148" s="178">
        <v>420</v>
      </c>
      <c r="H148" s="178">
        <v>271</v>
      </c>
      <c r="I148" s="178">
        <v>319</v>
      </c>
      <c r="J148" s="178">
        <v>357</v>
      </c>
      <c r="K148" s="178">
        <v>254</v>
      </c>
      <c r="L148" s="178">
        <v>278</v>
      </c>
      <c r="M148" s="178">
        <v>308</v>
      </c>
    </row>
    <row r="149" spans="1:13" x14ac:dyDescent="0.25">
      <c r="A149" s="25" t="s">
        <v>47</v>
      </c>
      <c r="B149" s="242">
        <v>394</v>
      </c>
      <c r="C149" s="242">
        <v>398</v>
      </c>
      <c r="D149" s="242">
        <v>455</v>
      </c>
      <c r="E149" s="178">
        <v>481</v>
      </c>
      <c r="F149" s="242">
        <v>391</v>
      </c>
      <c r="G149" s="242">
        <v>406</v>
      </c>
      <c r="H149" s="178">
        <v>331</v>
      </c>
      <c r="I149" s="178">
        <v>303</v>
      </c>
      <c r="J149" s="178">
        <v>364</v>
      </c>
      <c r="K149" s="178">
        <v>374</v>
      </c>
      <c r="L149" s="178">
        <v>355</v>
      </c>
      <c r="M149" s="242">
        <v>384</v>
      </c>
    </row>
    <row r="150" spans="1:13" x14ac:dyDescent="0.25">
      <c r="A150" s="26" t="s">
        <v>13</v>
      </c>
      <c r="B150" s="175">
        <v>11429</v>
      </c>
      <c r="C150" s="175">
        <v>13678</v>
      </c>
      <c r="D150" s="175">
        <v>12458</v>
      </c>
      <c r="E150" s="175">
        <v>11566</v>
      </c>
      <c r="F150" s="175">
        <v>14707</v>
      </c>
      <c r="G150" s="175">
        <v>16933</v>
      </c>
      <c r="H150" s="175">
        <v>10863</v>
      </c>
      <c r="I150" s="175">
        <v>12218</v>
      </c>
      <c r="J150" s="175">
        <v>13067</v>
      </c>
      <c r="K150" s="175">
        <v>11097</v>
      </c>
      <c r="L150" s="175">
        <v>12079</v>
      </c>
      <c r="M150" s="175">
        <v>10873</v>
      </c>
    </row>
    <row r="151" spans="1:13" x14ac:dyDescent="0.25">
      <c r="A151" s="25" t="s">
        <v>47</v>
      </c>
      <c r="B151" s="242">
        <v>394</v>
      </c>
      <c r="C151" s="242">
        <v>398</v>
      </c>
      <c r="D151" s="242">
        <v>455</v>
      </c>
      <c r="E151" s="178">
        <v>481</v>
      </c>
      <c r="F151" s="242">
        <v>391</v>
      </c>
      <c r="G151" s="242">
        <v>406</v>
      </c>
      <c r="H151" s="178">
        <v>331</v>
      </c>
      <c r="I151" s="178">
        <v>303</v>
      </c>
      <c r="J151" s="178">
        <v>364</v>
      </c>
      <c r="K151" s="178">
        <v>374</v>
      </c>
      <c r="L151" s="178">
        <v>355</v>
      </c>
      <c r="M151" s="242">
        <v>384</v>
      </c>
    </row>
    <row r="152" spans="1:13" x14ac:dyDescent="0.25">
      <c r="A152" s="26" t="s">
        <v>13</v>
      </c>
      <c r="B152" s="175">
        <v>11429</v>
      </c>
      <c r="C152" s="175">
        <v>13678</v>
      </c>
      <c r="D152" s="175">
        <v>12458</v>
      </c>
      <c r="E152" s="175">
        <v>11566</v>
      </c>
      <c r="F152" s="175">
        <v>14707</v>
      </c>
      <c r="G152" s="175">
        <v>16933</v>
      </c>
      <c r="H152" s="175">
        <v>10863</v>
      </c>
      <c r="I152" s="175">
        <v>12218</v>
      </c>
      <c r="J152" s="175">
        <v>13067</v>
      </c>
      <c r="K152" s="175">
        <v>11097</v>
      </c>
      <c r="L152" s="175">
        <v>12079</v>
      </c>
      <c r="M152" s="175">
        <v>10873</v>
      </c>
    </row>
    <row r="153" spans="1:13" ht="11.25" customHeight="1" x14ac:dyDescent="0.25"/>
    <row r="154" spans="1:13" ht="15.75" customHeight="1" x14ac:dyDescent="0.25">
      <c r="A154" s="207">
        <v>2012</v>
      </c>
      <c r="B154" s="274" t="s">
        <v>671</v>
      </c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</row>
    <row r="155" spans="1:13" ht="8.25" customHeight="1" thickBot="1" x14ac:dyDescent="0.3">
      <c r="A155" s="3"/>
    </row>
    <row r="156" spans="1:13" ht="15.75" customHeight="1" thickBot="1" x14ac:dyDescent="0.3">
      <c r="A156" s="26" t="s">
        <v>0</v>
      </c>
      <c r="B156" s="212">
        <v>40909</v>
      </c>
      <c r="C156" s="210">
        <v>40950</v>
      </c>
      <c r="D156" s="210">
        <v>40979</v>
      </c>
      <c r="E156" s="210">
        <v>41010</v>
      </c>
      <c r="F156" s="210">
        <v>41040</v>
      </c>
      <c r="G156" s="210">
        <v>41071</v>
      </c>
      <c r="H156" s="210">
        <v>41091</v>
      </c>
      <c r="I156" s="210">
        <v>41132</v>
      </c>
      <c r="J156" s="210">
        <v>41163</v>
      </c>
      <c r="K156" s="210">
        <v>41193</v>
      </c>
      <c r="L156" s="210">
        <v>41224</v>
      </c>
      <c r="M156" s="211">
        <v>41254</v>
      </c>
    </row>
    <row r="157" spans="1:13" ht="15.75" customHeight="1" x14ac:dyDescent="0.25">
      <c r="A157" s="3" t="s">
        <v>44</v>
      </c>
      <c r="B157" s="178">
        <v>977</v>
      </c>
      <c r="C157" s="178">
        <v>1007</v>
      </c>
      <c r="D157" s="178">
        <v>964</v>
      </c>
      <c r="E157" s="178">
        <v>622</v>
      </c>
      <c r="F157" s="178">
        <v>839</v>
      </c>
      <c r="G157" s="178">
        <v>692</v>
      </c>
      <c r="H157" s="178">
        <v>645</v>
      </c>
      <c r="I157" s="178">
        <v>617</v>
      </c>
      <c r="J157" s="178">
        <v>623</v>
      </c>
      <c r="K157" s="178">
        <v>545</v>
      </c>
      <c r="L157" s="178">
        <v>530</v>
      </c>
      <c r="M157" s="178">
        <v>400</v>
      </c>
    </row>
    <row r="158" spans="1:13" ht="15.75" customHeight="1" x14ac:dyDescent="0.25">
      <c r="A158" s="3" t="s">
        <v>45</v>
      </c>
      <c r="B158" s="178">
        <v>4111</v>
      </c>
      <c r="C158" s="178">
        <v>4865</v>
      </c>
      <c r="D158" s="178">
        <v>4543</v>
      </c>
      <c r="E158" s="178">
        <v>3611</v>
      </c>
      <c r="F158" s="178">
        <v>4995</v>
      </c>
      <c r="G158" s="178">
        <v>4223</v>
      </c>
      <c r="H158" s="178">
        <v>3132</v>
      </c>
      <c r="I158" s="178">
        <v>3973</v>
      </c>
      <c r="J158" s="178">
        <v>4245</v>
      </c>
      <c r="K158" s="178">
        <v>3407</v>
      </c>
      <c r="L158" s="178">
        <v>3921</v>
      </c>
      <c r="M158" s="178">
        <v>3158</v>
      </c>
    </row>
    <row r="159" spans="1:13" ht="15.75" customHeight="1" x14ac:dyDescent="0.25">
      <c r="A159" s="25" t="s">
        <v>46</v>
      </c>
      <c r="B159" s="178">
        <v>115</v>
      </c>
      <c r="C159" s="178">
        <v>118</v>
      </c>
      <c r="D159" s="178">
        <v>135</v>
      </c>
      <c r="E159" s="178">
        <v>117</v>
      </c>
      <c r="F159" s="178">
        <v>123</v>
      </c>
      <c r="G159" s="178">
        <v>143</v>
      </c>
      <c r="H159" s="178">
        <v>109</v>
      </c>
      <c r="I159" s="178">
        <v>110</v>
      </c>
      <c r="J159" s="178">
        <v>115</v>
      </c>
      <c r="K159" s="178">
        <v>98</v>
      </c>
      <c r="L159" s="178">
        <v>123</v>
      </c>
      <c r="M159" s="178">
        <v>84</v>
      </c>
    </row>
    <row r="160" spans="1:13" ht="15.75" customHeight="1" x14ac:dyDescent="0.25">
      <c r="A160" s="25" t="s">
        <v>47</v>
      </c>
      <c r="B160" s="90">
        <v>0</v>
      </c>
      <c r="C160" s="90">
        <v>0</v>
      </c>
      <c r="D160" s="198">
        <v>0</v>
      </c>
      <c r="E160" s="90">
        <v>0</v>
      </c>
      <c r="F160" s="90">
        <v>0</v>
      </c>
      <c r="G160" s="90">
        <v>0</v>
      </c>
      <c r="H160" s="90">
        <v>0</v>
      </c>
      <c r="I160" s="90">
        <v>0</v>
      </c>
      <c r="J160" s="90">
        <v>0</v>
      </c>
      <c r="K160" s="90">
        <v>0</v>
      </c>
      <c r="L160" s="90">
        <v>0</v>
      </c>
      <c r="M160" s="90">
        <v>0</v>
      </c>
    </row>
    <row r="161" spans="1:13" ht="15.75" customHeight="1" x14ac:dyDescent="0.25">
      <c r="A161" s="26" t="s">
        <v>48</v>
      </c>
      <c r="B161" s="175">
        <v>5202</v>
      </c>
      <c r="C161" s="175">
        <v>5991</v>
      </c>
      <c r="D161" s="175">
        <v>5643</v>
      </c>
      <c r="E161" s="175">
        <v>4351</v>
      </c>
      <c r="F161" s="175">
        <v>5959</v>
      </c>
      <c r="G161" s="175">
        <v>5059</v>
      </c>
      <c r="H161" s="175">
        <v>3886</v>
      </c>
      <c r="I161" s="175">
        <v>4700</v>
      </c>
      <c r="J161" s="175">
        <v>4983</v>
      </c>
      <c r="K161" s="175">
        <v>4050</v>
      </c>
      <c r="L161" s="175">
        <v>4574</v>
      </c>
      <c r="M161" s="175">
        <v>3642</v>
      </c>
    </row>
    <row r="162" spans="1:13" ht="15.75" customHeight="1" x14ac:dyDescent="0.25">
      <c r="A162" s="3"/>
      <c r="B162" s="77"/>
      <c r="C162" s="77"/>
      <c r="D162" s="77"/>
      <c r="M162" s="77"/>
    </row>
    <row r="163" spans="1:13" ht="15.75" customHeight="1" x14ac:dyDescent="0.25">
      <c r="A163" s="27" t="s">
        <v>1</v>
      </c>
      <c r="B163" s="77"/>
      <c r="C163" s="77"/>
      <c r="D163" s="77"/>
      <c r="M163" s="77"/>
    </row>
    <row r="164" spans="1:13" ht="15.75" customHeight="1" x14ac:dyDescent="0.25">
      <c r="A164" s="3" t="s">
        <v>44</v>
      </c>
      <c r="B164" s="178">
        <v>38</v>
      </c>
      <c r="C164" s="178">
        <v>45</v>
      </c>
      <c r="D164" s="178">
        <v>67</v>
      </c>
      <c r="E164" s="178">
        <v>35</v>
      </c>
      <c r="F164" s="178">
        <v>50</v>
      </c>
      <c r="G164" s="178">
        <v>75</v>
      </c>
      <c r="H164" s="178">
        <v>39</v>
      </c>
      <c r="I164" s="178">
        <v>34</v>
      </c>
      <c r="J164" s="178">
        <v>64</v>
      </c>
      <c r="K164" s="178">
        <v>34</v>
      </c>
      <c r="L164" s="178">
        <v>41</v>
      </c>
      <c r="M164" s="178">
        <v>61</v>
      </c>
    </row>
    <row r="165" spans="1:13" x14ac:dyDescent="0.25">
      <c r="A165" s="3" t="s">
        <v>45</v>
      </c>
      <c r="B165" s="178">
        <v>2182</v>
      </c>
      <c r="C165" s="178">
        <v>2146</v>
      </c>
      <c r="D165" s="178">
        <v>2634</v>
      </c>
      <c r="E165" s="178">
        <v>2309</v>
      </c>
      <c r="F165" s="178">
        <v>2887</v>
      </c>
      <c r="G165" s="178">
        <v>3375</v>
      </c>
      <c r="H165" s="178">
        <v>2440</v>
      </c>
      <c r="I165" s="178">
        <v>1940</v>
      </c>
      <c r="J165" s="178">
        <v>2708</v>
      </c>
      <c r="K165" s="178">
        <v>2223</v>
      </c>
      <c r="L165" s="178">
        <v>2634</v>
      </c>
      <c r="M165" s="178">
        <v>2609</v>
      </c>
    </row>
    <row r="166" spans="1:13" x14ac:dyDescent="0.25">
      <c r="A166" s="25" t="s">
        <v>46</v>
      </c>
      <c r="B166" s="178">
        <v>7</v>
      </c>
      <c r="C166" s="178">
        <v>8.7759999999999998</v>
      </c>
      <c r="D166" s="178">
        <v>9</v>
      </c>
      <c r="E166" s="178">
        <v>6.2830000000000004</v>
      </c>
      <c r="F166" s="178">
        <v>10</v>
      </c>
      <c r="G166" s="178">
        <v>8</v>
      </c>
      <c r="H166" s="178">
        <v>7</v>
      </c>
      <c r="I166" s="178">
        <v>7</v>
      </c>
      <c r="J166" s="178">
        <v>11</v>
      </c>
      <c r="K166" s="178">
        <v>6</v>
      </c>
      <c r="L166" s="178">
        <v>10</v>
      </c>
      <c r="M166" s="178">
        <v>12</v>
      </c>
    </row>
    <row r="167" spans="1:13" x14ac:dyDescent="0.25">
      <c r="A167" s="25" t="s">
        <v>47</v>
      </c>
      <c r="B167" s="90">
        <v>0</v>
      </c>
      <c r="C167" s="90">
        <v>0</v>
      </c>
      <c r="D167" s="90">
        <v>0</v>
      </c>
      <c r="E167" s="90">
        <v>0</v>
      </c>
      <c r="F167" s="90">
        <v>0</v>
      </c>
      <c r="G167" s="90">
        <v>0</v>
      </c>
      <c r="H167" s="90">
        <v>0</v>
      </c>
      <c r="I167" s="90">
        <v>0</v>
      </c>
      <c r="J167" s="90">
        <v>0</v>
      </c>
      <c r="K167" s="90">
        <v>0</v>
      </c>
      <c r="L167" s="90">
        <v>0</v>
      </c>
      <c r="M167" s="90">
        <v>0</v>
      </c>
    </row>
    <row r="168" spans="1:13" x14ac:dyDescent="0.25">
      <c r="A168" s="26" t="s">
        <v>49</v>
      </c>
      <c r="B168" s="175">
        <v>2227</v>
      </c>
      <c r="C168" s="175">
        <v>2201</v>
      </c>
      <c r="D168" s="175">
        <v>2710</v>
      </c>
      <c r="E168" s="175">
        <v>2350</v>
      </c>
      <c r="F168" s="175">
        <v>2948</v>
      </c>
      <c r="G168" s="175">
        <v>3458</v>
      </c>
      <c r="H168" s="175">
        <v>2486</v>
      </c>
      <c r="I168" s="175">
        <v>1981</v>
      </c>
      <c r="J168" s="175">
        <v>2783</v>
      </c>
      <c r="K168" s="175">
        <v>2263</v>
      </c>
      <c r="L168" s="175">
        <v>2685</v>
      </c>
      <c r="M168" s="175">
        <v>2682</v>
      </c>
    </row>
    <row r="169" spans="1:13" x14ac:dyDescent="0.25">
      <c r="A169" s="26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</row>
    <row r="170" spans="1:13" x14ac:dyDescent="0.25">
      <c r="A170" s="26" t="s">
        <v>50</v>
      </c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</row>
    <row r="171" spans="1:13" x14ac:dyDescent="0.25">
      <c r="A171" s="3" t="s">
        <v>44</v>
      </c>
      <c r="B171" s="178">
        <v>67</v>
      </c>
      <c r="C171" s="178">
        <v>70</v>
      </c>
      <c r="D171" s="178">
        <v>59</v>
      </c>
      <c r="E171" s="178">
        <v>50</v>
      </c>
      <c r="F171" s="178">
        <v>72</v>
      </c>
      <c r="G171" s="178">
        <v>64</v>
      </c>
      <c r="H171" s="178">
        <v>59</v>
      </c>
      <c r="I171" s="178">
        <v>44</v>
      </c>
      <c r="J171" s="178">
        <v>59</v>
      </c>
      <c r="K171" s="178">
        <v>46</v>
      </c>
      <c r="L171" s="178">
        <v>42</v>
      </c>
      <c r="M171" s="178">
        <v>31</v>
      </c>
    </row>
    <row r="172" spans="1:13" x14ac:dyDescent="0.25">
      <c r="A172" s="3" t="s">
        <v>45</v>
      </c>
      <c r="B172" s="178">
        <v>1365</v>
      </c>
      <c r="C172" s="178">
        <v>1434</v>
      </c>
      <c r="D172" s="178">
        <v>1185</v>
      </c>
      <c r="E172" s="178">
        <v>1140</v>
      </c>
      <c r="F172" s="178">
        <v>1238</v>
      </c>
      <c r="G172" s="178">
        <v>1309</v>
      </c>
      <c r="H172" s="178">
        <v>1143</v>
      </c>
      <c r="I172" s="178">
        <v>1145</v>
      </c>
      <c r="J172" s="178">
        <v>1235</v>
      </c>
      <c r="K172" s="178">
        <v>1211</v>
      </c>
      <c r="L172" s="178">
        <v>1090</v>
      </c>
      <c r="M172" s="178">
        <v>982</v>
      </c>
    </row>
    <row r="173" spans="1:13" x14ac:dyDescent="0.25">
      <c r="A173" s="25" t="s">
        <v>46</v>
      </c>
      <c r="B173" s="178">
        <v>31</v>
      </c>
      <c r="C173" s="178">
        <v>36</v>
      </c>
      <c r="D173" s="178">
        <v>29</v>
      </c>
      <c r="E173" s="178">
        <v>30</v>
      </c>
      <c r="F173" s="178">
        <v>35</v>
      </c>
      <c r="G173" s="178">
        <v>33</v>
      </c>
      <c r="H173" s="178">
        <v>31</v>
      </c>
      <c r="I173" s="178">
        <v>25</v>
      </c>
      <c r="J173" s="178">
        <v>30</v>
      </c>
      <c r="K173" s="178">
        <v>33</v>
      </c>
      <c r="L173" s="178">
        <v>41</v>
      </c>
      <c r="M173" s="178">
        <v>33</v>
      </c>
    </row>
    <row r="174" spans="1:13" x14ac:dyDescent="0.25">
      <c r="A174" s="25" t="s">
        <v>47</v>
      </c>
      <c r="B174" s="242">
        <v>560</v>
      </c>
      <c r="C174" s="242">
        <v>603</v>
      </c>
      <c r="D174" s="242">
        <v>441</v>
      </c>
      <c r="E174" s="242">
        <v>393</v>
      </c>
      <c r="F174" s="242">
        <v>468</v>
      </c>
      <c r="G174" s="242">
        <v>382</v>
      </c>
      <c r="H174" s="242">
        <v>308</v>
      </c>
      <c r="I174" s="242">
        <v>356</v>
      </c>
      <c r="J174" s="242">
        <v>345</v>
      </c>
      <c r="K174" s="242">
        <v>319</v>
      </c>
      <c r="L174" s="242">
        <v>332</v>
      </c>
      <c r="M174" s="242">
        <v>288</v>
      </c>
    </row>
    <row r="175" spans="1:13" x14ac:dyDescent="0.25">
      <c r="A175" s="27" t="s">
        <v>4</v>
      </c>
      <c r="B175" s="175">
        <v>2024</v>
      </c>
      <c r="C175" s="175">
        <v>2143</v>
      </c>
      <c r="D175" s="175">
        <v>1714</v>
      </c>
      <c r="E175" s="175">
        <v>1613</v>
      </c>
      <c r="F175" s="175">
        <v>1813</v>
      </c>
      <c r="G175" s="175">
        <v>1788</v>
      </c>
      <c r="H175" s="175">
        <v>1540</v>
      </c>
      <c r="I175" s="175">
        <v>1570</v>
      </c>
      <c r="J175" s="175">
        <v>1669</v>
      </c>
      <c r="K175" s="175">
        <v>1608</v>
      </c>
      <c r="L175" s="175">
        <v>1505</v>
      </c>
      <c r="M175" s="175">
        <v>1334</v>
      </c>
    </row>
    <row r="176" spans="1:13" x14ac:dyDescent="0.25">
      <c r="A176" s="2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</row>
    <row r="177" spans="1:13" x14ac:dyDescent="0.25">
      <c r="A177" s="27" t="s">
        <v>2</v>
      </c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</row>
    <row r="178" spans="1:13" ht="15" customHeight="1" x14ac:dyDescent="0.25">
      <c r="A178" s="3" t="s">
        <v>44</v>
      </c>
      <c r="B178" s="178">
        <v>10</v>
      </c>
      <c r="C178" s="178">
        <v>15</v>
      </c>
      <c r="D178" s="178">
        <v>12</v>
      </c>
      <c r="E178" s="178">
        <v>7.5789999999999997</v>
      </c>
      <c r="F178" s="178">
        <v>14</v>
      </c>
      <c r="G178" s="178">
        <v>12</v>
      </c>
      <c r="H178" s="178">
        <v>10</v>
      </c>
      <c r="I178" s="178">
        <v>13</v>
      </c>
      <c r="J178" s="178">
        <v>16</v>
      </c>
      <c r="K178" s="178">
        <v>8</v>
      </c>
      <c r="L178" s="178">
        <v>12</v>
      </c>
      <c r="M178" s="178">
        <v>12</v>
      </c>
    </row>
    <row r="179" spans="1:13" x14ac:dyDescent="0.25">
      <c r="A179" s="3" t="s">
        <v>45</v>
      </c>
      <c r="B179" s="178">
        <v>709</v>
      </c>
      <c r="C179" s="178">
        <v>807</v>
      </c>
      <c r="D179" s="178">
        <v>879</v>
      </c>
      <c r="E179" s="178">
        <v>730</v>
      </c>
      <c r="F179" s="178">
        <v>909</v>
      </c>
      <c r="G179" s="178">
        <v>996</v>
      </c>
      <c r="H179" s="178">
        <v>775</v>
      </c>
      <c r="I179" s="178">
        <v>702</v>
      </c>
      <c r="J179" s="178">
        <v>959</v>
      </c>
      <c r="K179" s="178">
        <v>683</v>
      </c>
      <c r="L179" s="178">
        <v>744</v>
      </c>
      <c r="M179" s="178">
        <v>759</v>
      </c>
    </row>
    <row r="180" spans="1:13" ht="15" customHeight="1" x14ac:dyDescent="0.25">
      <c r="A180" s="25" t="s">
        <v>46</v>
      </c>
      <c r="B180" s="178">
        <v>24</v>
      </c>
      <c r="C180" s="178">
        <v>25.323</v>
      </c>
      <c r="D180" s="178">
        <v>45</v>
      </c>
      <c r="E180" s="178">
        <v>20</v>
      </c>
      <c r="F180" s="178">
        <v>22</v>
      </c>
      <c r="G180" s="178">
        <v>45</v>
      </c>
      <c r="H180" s="178">
        <v>16</v>
      </c>
      <c r="I180" s="178">
        <v>16</v>
      </c>
      <c r="J180" s="178">
        <v>60</v>
      </c>
      <c r="K180" s="178">
        <v>18</v>
      </c>
      <c r="L180" s="178">
        <v>19</v>
      </c>
      <c r="M180" s="178">
        <v>55</v>
      </c>
    </row>
    <row r="181" spans="1:13" x14ac:dyDescent="0.25">
      <c r="A181" s="25" t="s">
        <v>47</v>
      </c>
      <c r="B181" s="242">
        <v>0.80600000000000005</v>
      </c>
      <c r="C181" s="242">
        <v>1.0289999999999999</v>
      </c>
      <c r="D181" s="242">
        <v>0.70299999999999996</v>
      </c>
      <c r="E181" s="242">
        <v>0.70299999999999996</v>
      </c>
      <c r="F181" s="242">
        <v>1</v>
      </c>
      <c r="G181" s="242">
        <v>0.69799999999999995</v>
      </c>
      <c r="H181" s="242">
        <v>0.58199999999999996</v>
      </c>
      <c r="I181" s="242">
        <v>0.36499999999999999</v>
      </c>
      <c r="J181" s="242">
        <v>0.32600000000000001</v>
      </c>
      <c r="K181" s="242">
        <v>0</v>
      </c>
      <c r="L181" s="242">
        <v>0</v>
      </c>
      <c r="M181" s="242">
        <v>0</v>
      </c>
    </row>
    <row r="182" spans="1:13" x14ac:dyDescent="0.25">
      <c r="A182" s="26" t="s">
        <v>51</v>
      </c>
      <c r="B182" s="175">
        <v>744</v>
      </c>
      <c r="C182" s="175">
        <v>848</v>
      </c>
      <c r="D182" s="175">
        <v>936</v>
      </c>
      <c r="E182" s="175">
        <v>759</v>
      </c>
      <c r="F182" s="175">
        <v>947</v>
      </c>
      <c r="G182" s="175">
        <v>1054</v>
      </c>
      <c r="H182" s="175">
        <v>801</v>
      </c>
      <c r="I182" s="175">
        <v>731</v>
      </c>
      <c r="J182" s="175">
        <v>1035</v>
      </c>
      <c r="K182" s="175">
        <v>709</v>
      </c>
      <c r="L182" s="175">
        <v>775</v>
      </c>
      <c r="M182" s="175">
        <v>826</v>
      </c>
    </row>
    <row r="183" spans="1:13" x14ac:dyDescent="0.25">
      <c r="A183" s="26"/>
      <c r="B183" s="77"/>
      <c r="C183" s="77"/>
      <c r="D183" s="77"/>
      <c r="E183" s="195"/>
      <c r="F183" s="77"/>
      <c r="G183" s="77"/>
      <c r="H183" s="77"/>
      <c r="I183" s="77"/>
      <c r="J183" s="77"/>
      <c r="K183" s="77"/>
      <c r="L183" s="77"/>
      <c r="M183" s="77"/>
    </row>
    <row r="184" spans="1:13" x14ac:dyDescent="0.25">
      <c r="A184" s="26" t="s">
        <v>3</v>
      </c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</row>
    <row r="185" spans="1:13" x14ac:dyDescent="0.25">
      <c r="A185" s="3" t="s">
        <v>44</v>
      </c>
      <c r="B185" s="178">
        <v>217</v>
      </c>
      <c r="C185" s="178">
        <v>212</v>
      </c>
      <c r="D185" s="178">
        <v>210</v>
      </c>
      <c r="E185" s="178">
        <v>233</v>
      </c>
      <c r="F185" s="178">
        <v>227</v>
      </c>
      <c r="G185" s="178">
        <v>265</v>
      </c>
      <c r="H185" s="178">
        <v>280</v>
      </c>
      <c r="I185" s="178">
        <v>188</v>
      </c>
      <c r="J185" s="178">
        <v>196</v>
      </c>
      <c r="K185" s="178">
        <v>151</v>
      </c>
      <c r="L185" s="178">
        <v>149</v>
      </c>
      <c r="M185" s="178">
        <v>128</v>
      </c>
    </row>
    <row r="186" spans="1:13" x14ac:dyDescent="0.25">
      <c r="A186" s="3" t="s">
        <v>45</v>
      </c>
      <c r="B186" s="178">
        <v>812</v>
      </c>
      <c r="C186" s="178">
        <v>946</v>
      </c>
      <c r="D186" s="178">
        <v>879</v>
      </c>
      <c r="E186" s="178">
        <v>1015</v>
      </c>
      <c r="F186" s="178">
        <v>920</v>
      </c>
      <c r="G186" s="178">
        <v>1104</v>
      </c>
      <c r="H186" s="178">
        <v>1072</v>
      </c>
      <c r="I186" s="178">
        <v>836</v>
      </c>
      <c r="J186" s="178">
        <v>863</v>
      </c>
      <c r="K186" s="178">
        <v>792</v>
      </c>
      <c r="L186" s="178">
        <v>913</v>
      </c>
      <c r="M186" s="178">
        <v>727</v>
      </c>
    </row>
    <row r="187" spans="1:13" x14ac:dyDescent="0.25">
      <c r="A187" s="25" t="s">
        <v>46</v>
      </c>
      <c r="B187" s="178">
        <v>22</v>
      </c>
      <c r="C187" s="178">
        <v>29.579000000000001</v>
      </c>
      <c r="D187" s="178">
        <v>25</v>
      </c>
      <c r="E187" s="178">
        <v>38</v>
      </c>
      <c r="F187" s="178">
        <v>24</v>
      </c>
      <c r="G187" s="178">
        <v>34</v>
      </c>
      <c r="H187" s="178">
        <v>28</v>
      </c>
      <c r="I187" s="178">
        <v>21</v>
      </c>
      <c r="J187" s="178">
        <v>22</v>
      </c>
      <c r="K187" s="178">
        <v>27</v>
      </c>
      <c r="L187" s="178">
        <v>28</v>
      </c>
      <c r="M187" s="178">
        <v>22</v>
      </c>
    </row>
    <row r="188" spans="1:13" x14ac:dyDescent="0.25">
      <c r="A188" s="25" t="s">
        <v>47</v>
      </c>
      <c r="B188" s="242">
        <v>4.54</v>
      </c>
      <c r="C188" s="242">
        <v>3.532</v>
      </c>
      <c r="D188" s="242">
        <v>5</v>
      </c>
      <c r="E188" s="242">
        <v>6.1479999999999997</v>
      </c>
      <c r="F188" s="242">
        <v>4.4379999999999997</v>
      </c>
      <c r="G188" s="242">
        <v>3.7160000000000002</v>
      </c>
      <c r="H188" s="242">
        <v>3.4769999999999999</v>
      </c>
      <c r="I188" s="242">
        <v>2.6030000000000002</v>
      </c>
      <c r="J188" s="242">
        <v>4</v>
      </c>
      <c r="K188" s="242">
        <v>3</v>
      </c>
      <c r="L188" s="242">
        <v>2</v>
      </c>
      <c r="M188" s="242">
        <v>0.86299999999999999</v>
      </c>
    </row>
    <row r="189" spans="1:13" x14ac:dyDescent="0.25">
      <c r="A189" s="26" t="s">
        <v>670</v>
      </c>
      <c r="B189" s="175">
        <v>1056</v>
      </c>
      <c r="C189" s="175">
        <v>1191</v>
      </c>
      <c r="D189" s="175">
        <v>1118</v>
      </c>
      <c r="E189" s="175">
        <v>1293</v>
      </c>
      <c r="F189" s="175">
        <v>1175</v>
      </c>
      <c r="G189" s="175">
        <v>1407</v>
      </c>
      <c r="H189" s="175">
        <v>1384</v>
      </c>
      <c r="I189" s="175">
        <v>1047</v>
      </c>
      <c r="J189" s="175">
        <v>1084</v>
      </c>
      <c r="K189" s="175">
        <v>973</v>
      </c>
      <c r="L189" s="175">
        <v>1091</v>
      </c>
      <c r="M189" s="175">
        <v>878</v>
      </c>
    </row>
    <row r="190" spans="1:13" x14ac:dyDescent="0.25">
      <c r="A190" s="26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</row>
    <row r="191" spans="1:13" x14ac:dyDescent="0.25">
      <c r="A191" s="26" t="s">
        <v>52</v>
      </c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</row>
    <row r="192" spans="1:13" x14ac:dyDescent="0.25">
      <c r="A192" s="3" t="s">
        <v>44</v>
      </c>
      <c r="B192" s="178">
        <v>27</v>
      </c>
      <c r="C192" s="178">
        <v>23</v>
      </c>
      <c r="D192" s="178">
        <v>23</v>
      </c>
      <c r="E192" s="178">
        <v>20.654</v>
      </c>
      <c r="F192" s="178">
        <v>22</v>
      </c>
      <c r="G192" s="178">
        <v>20</v>
      </c>
      <c r="H192" s="178">
        <v>19</v>
      </c>
      <c r="I192" s="178">
        <v>16</v>
      </c>
      <c r="J192" s="178">
        <v>22</v>
      </c>
      <c r="K192" s="178">
        <v>14</v>
      </c>
      <c r="L192" s="178">
        <v>21</v>
      </c>
      <c r="M192" s="178">
        <v>17</v>
      </c>
    </row>
    <row r="193" spans="1:14" x14ac:dyDescent="0.25">
      <c r="A193" s="3" t="s">
        <v>45</v>
      </c>
      <c r="B193" s="178">
        <v>314</v>
      </c>
      <c r="C193" s="178">
        <v>347</v>
      </c>
      <c r="D193" s="178">
        <v>344</v>
      </c>
      <c r="E193" s="178">
        <v>290</v>
      </c>
      <c r="F193" s="178">
        <v>358</v>
      </c>
      <c r="G193" s="178">
        <v>341</v>
      </c>
      <c r="H193" s="178">
        <v>279</v>
      </c>
      <c r="I193" s="178">
        <v>255</v>
      </c>
      <c r="J193" s="178">
        <v>319</v>
      </c>
      <c r="K193" s="178">
        <v>241</v>
      </c>
      <c r="L193" s="178">
        <v>370</v>
      </c>
      <c r="M193" s="178">
        <v>248</v>
      </c>
    </row>
    <row r="194" spans="1:14" x14ac:dyDescent="0.25">
      <c r="A194" s="25" t="s">
        <v>46</v>
      </c>
      <c r="B194" s="178">
        <v>8.76</v>
      </c>
      <c r="C194" s="178">
        <v>6.8440000000000003</v>
      </c>
      <c r="D194" s="178">
        <v>10</v>
      </c>
      <c r="E194" s="178">
        <v>6.19</v>
      </c>
      <c r="F194" s="178">
        <v>8</v>
      </c>
      <c r="G194" s="178">
        <v>7</v>
      </c>
      <c r="H194" s="178">
        <v>8</v>
      </c>
      <c r="I194" s="178">
        <v>7</v>
      </c>
      <c r="J194" s="178">
        <v>11</v>
      </c>
      <c r="K194" s="178">
        <v>7</v>
      </c>
      <c r="L194" s="178">
        <v>8</v>
      </c>
      <c r="M194" s="178">
        <v>8</v>
      </c>
    </row>
    <row r="195" spans="1:14" x14ac:dyDescent="0.25">
      <c r="A195" s="25" t="s">
        <v>47</v>
      </c>
      <c r="B195" s="242">
        <v>16</v>
      </c>
      <c r="C195" s="242">
        <v>17</v>
      </c>
      <c r="D195" s="242">
        <v>18</v>
      </c>
      <c r="E195" s="242">
        <v>11.933999999999999</v>
      </c>
      <c r="F195" s="242">
        <v>15</v>
      </c>
      <c r="G195" s="242">
        <v>14</v>
      </c>
      <c r="H195" s="242">
        <v>19</v>
      </c>
      <c r="I195" s="242">
        <v>13</v>
      </c>
      <c r="J195" s="242">
        <v>21</v>
      </c>
      <c r="K195" s="242">
        <v>13</v>
      </c>
      <c r="L195" s="242">
        <v>16</v>
      </c>
      <c r="M195" s="242">
        <v>11</v>
      </c>
    </row>
    <row r="196" spans="1:14" x14ac:dyDescent="0.25">
      <c r="A196" s="27" t="s">
        <v>5</v>
      </c>
      <c r="B196" s="175">
        <v>365</v>
      </c>
      <c r="C196" s="175">
        <v>395</v>
      </c>
      <c r="D196" s="175">
        <v>395</v>
      </c>
      <c r="E196" s="175">
        <v>329</v>
      </c>
      <c r="F196" s="175">
        <v>404</v>
      </c>
      <c r="G196" s="175">
        <v>381</v>
      </c>
      <c r="H196" s="175">
        <v>324</v>
      </c>
      <c r="I196" s="175">
        <v>290</v>
      </c>
      <c r="J196" s="175">
        <v>374</v>
      </c>
      <c r="K196" s="175">
        <v>275</v>
      </c>
      <c r="L196" s="175">
        <v>415</v>
      </c>
      <c r="M196" s="175">
        <v>284</v>
      </c>
    </row>
    <row r="197" spans="1:14" x14ac:dyDescent="0.25">
      <c r="A197" s="27"/>
    </row>
    <row r="198" spans="1:14" ht="15.75" thickBot="1" x14ac:dyDescent="0.3">
      <c r="A198" s="3"/>
    </row>
    <row r="199" spans="1:14" ht="15.75" thickBot="1" x14ac:dyDescent="0.3">
      <c r="A199" s="26" t="s">
        <v>53</v>
      </c>
      <c r="B199" s="212">
        <v>40909</v>
      </c>
      <c r="C199" s="210">
        <v>40950</v>
      </c>
      <c r="D199" s="210">
        <v>40978</v>
      </c>
      <c r="E199" s="210">
        <v>41010</v>
      </c>
      <c r="F199" s="210">
        <v>41040</v>
      </c>
      <c r="G199" s="210">
        <v>41071</v>
      </c>
      <c r="H199" s="210">
        <v>41091</v>
      </c>
      <c r="I199" s="210">
        <v>41132</v>
      </c>
      <c r="J199" s="210">
        <v>41163</v>
      </c>
      <c r="K199" s="210">
        <v>41193</v>
      </c>
      <c r="L199" s="210">
        <v>41224</v>
      </c>
      <c r="M199" s="211">
        <v>41254</v>
      </c>
    </row>
    <row r="200" spans="1:14" x14ac:dyDescent="0.25">
      <c r="A200" s="3" t="s">
        <v>44</v>
      </c>
      <c r="B200" s="178">
        <v>1336</v>
      </c>
      <c r="C200" s="178">
        <v>1374</v>
      </c>
      <c r="D200" s="178">
        <v>1335</v>
      </c>
      <c r="E200" s="181">
        <v>969</v>
      </c>
      <c r="F200" s="178">
        <v>1224</v>
      </c>
      <c r="G200" s="181">
        <v>1128</v>
      </c>
      <c r="H200" s="181">
        <v>1051</v>
      </c>
      <c r="I200" s="181">
        <v>913</v>
      </c>
      <c r="J200" s="181">
        <v>980</v>
      </c>
      <c r="K200" s="181">
        <v>798</v>
      </c>
      <c r="L200" s="181">
        <v>795</v>
      </c>
      <c r="M200" s="178">
        <v>649</v>
      </c>
      <c r="N200" s="111"/>
    </row>
    <row r="201" spans="1:14" x14ac:dyDescent="0.25">
      <c r="A201" s="3" t="s">
        <v>45</v>
      </c>
      <c r="B201" s="178">
        <v>9492</v>
      </c>
      <c r="C201" s="178">
        <v>10545</v>
      </c>
      <c r="D201" s="178">
        <v>10464</v>
      </c>
      <c r="E201" s="178">
        <v>9095</v>
      </c>
      <c r="F201" s="178">
        <v>11308</v>
      </c>
      <c r="G201" s="178">
        <v>11348</v>
      </c>
      <c r="H201" s="178">
        <v>8841</v>
      </c>
      <c r="I201" s="178">
        <v>8850</v>
      </c>
      <c r="J201" s="178">
        <v>10330</v>
      </c>
      <c r="K201" s="178">
        <v>8556</v>
      </c>
      <c r="L201" s="178">
        <v>9670</v>
      </c>
      <c r="M201" s="178">
        <v>8482</v>
      </c>
    </row>
    <row r="202" spans="1:14" x14ac:dyDescent="0.25">
      <c r="A202" s="25" t="s">
        <v>46</v>
      </c>
      <c r="B202" s="178">
        <v>208</v>
      </c>
      <c r="C202" s="178">
        <v>225</v>
      </c>
      <c r="D202" s="178">
        <v>252</v>
      </c>
      <c r="E202" s="178">
        <v>219</v>
      </c>
      <c r="F202" s="178">
        <v>225</v>
      </c>
      <c r="G202" s="178">
        <v>271</v>
      </c>
      <c r="H202" s="178">
        <v>198</v>
      </c>
      <c r="I202" s="178">
        <v>185</v>
      </c>
      <c r="J202" s="178">
        <v>248</v>
      </c>
      <c r="K202" s="178">
        <v>188</v>
      </c>
      <c r="L202" s="178">
        <v>229</v>
      </c>
      <c r="M202" s="178">
        <v>214</v>
      </c>
    </row>
    <row r="203" spans="1:14" x14ac:dyDescent="0.25">
      <c r="A203" s="25" t="s">
        <v>47</v>
      </c>
      <c r="B203" s="242">
        <v>582</v>
      </c>
      <c r="C203" s="242">
        <v>624</v>
      </c>
      <c r="D203" s="242">
        <v>464</v>
      </c>
      <c r="E203" s="178">
        <v>412</v>
      </c>
      <c r="F203" s="242">
        <v>489</v>
      </c>
      <c r="G203" s="178">
        <v>400</v>
      </c>
      <c r="H203" s="178">
        <v>330</v>
      </c>
      <c r="I203" s="178">
        <v>373</v>
      </c>
      <c r="J203" s="178">
        <v>370</v>
      </c>
      <c r="K203" s="178">
        <v>335</v>
      </c>
      <c r="L203" s="178">
        <v>351</v>
      </c>
      <c r="M203" s="242">
        <v>300</v>
      </c>
    </row>
    <row r="204" spans="1:14" x14ac:dyDescent="0.25">
      <c r="A204" s="26" t="s">
        <v>13</v>
      </c>
      <c r="B204" s="175">
        <v>11619</v>
      </c>
      <c r="C204" s="175">
        <v>12768</v>
      </c>
      <c r="D204" s="175">
        <v>12516</v>
      </c>
      <c r="E204" s="175">
        <v>10694</v>
      </c>
      <c r="F204" s="175">
        <v>13245</v>
      </c>
      <c r="G204" s="175">
        <v>13147</v>
      </c>
      <c r="H204" s="175">
        <v>10421</v>
      </c>
      <c r="I204" s="175">
        <v>10320</v>
      </c>
      <c r="J204" s="175">
        <v>11928</v>
      </c>
      <c r="K204" s="175">
        <v>9878</v>
      </c>
      <c r="L204" s="175">
        <v>11045</v>
      </c>
      <c r="M204" s="175">
        <v>9645</v>
      </c>
    </row>
    <row r="206" spans="1:14" ht="14.25" customHeight="1" x14ac:dyDescent="0.25">
      <c r="A206" s="207">
        <v>2011</v>
      </c>
      <c r="B206" s="274" t="s">
        <v>671</v>
      </c>
      <c r="C206" s="274"/>
      <c r="D206" s="274"/>
      <c r="E206" s="274"/>
      <c r="F206" s="274"/>
      <c r="G206" s="274"/>
      <c r="H206" s="274"/>
      <c r="I206" s="274"/>
      <c r="J206" s="274"/>
      <c r="K206" s="274"/>
      <c r="L206" s="274"/>
      <c r="M206" s="274"/>
    </row>
    <row r="207" spans="1:14" ht="15.75" thickBot="1" x14ac:dyDescent="0.3">
      <c r="A207" s="3"/>
    </row>
    <row r="208" spans="1:14" s="77" customFormat="1" ht="15.75" thickBot="1" x14ac:dyDescent="0.3">
      <c r="A208" s="26" t="s">
        <v>0</v>
      </c>
      <c r="B208" s="212">
        <v>40544</v>
      </c>
      <c r="C208" s="210">
        <v>40585</v>
      </c>
      <c r="D208" s="210">
        <v>40613</v>
      </c>
      <c r="E208" s="210">
        <v>40644</v>
      </c>
      <c r="F208" s="210">
        <v>40674</v>
      </c>
      <c r="G208" s="210">
        <v>40705</v>
      </c>
      <c r="H208" s="210">
        <v>40725</v>
      </c>
      <c r="I208" s="210">
        <v>40766</v>
      </c>
      <c r="J208" s="210">
        <v>40797</v>
      </c>
      <c r="K208" s="210">
        <v>40827</v>
      </c>
      <c r="L208" s="210">
        <v>40858</v>
      </c>
      <c r="M208" s="211">
        <v>40888</v>
      </c>
    </row>
    <row r="209" spans="1:13" x14ac:dyDescent="0.25">
      <c r="A209" s="3" t="s">
        <v>44</v>
      </c>
      <c r="B209" s="178">
        <v>806</v>
      </c>
      <c r="C209" s="178">
        <v>1218</v>
      </c>
      <c r="D209" s="178">
        <v>966</v>
      </c>
      <c r="E209" s="178">
        <v>880</v>
      </c>
      <c r="F209" s="178">
        <v>947</v>
      </c>
      <c r="G209" s="178">
        <v>1001</v>
      </c>
      <c r="H209" s="178">
        <v>938</v>
      </c>
      <c r="I209" s="178">
        <v>1417</v>
      </c>
      <c r="J209" s="178">
        <v>923</v>
      </c>
      <c r="K209" s="178">
        <v>784</v>
      </c>
      <c r="L209" s="178">
        <v>1038</v>
      </c>
      <c r="M209" s="178">
        <v>577</v>
      </c>
    </row>
    <row r="210" spans="1:13" x14ac:dyDescent="0.25">
      <c r="A210" s="3" t="s">
        <v>45</v>
      </c>
      <c r="B210" s="178">
        <v>4421</v>
      </c>
      <c r="C210" s="178">
        <v>6015</v>
      </c>
      <c r="D210" s="178">
        <v>5515</v>
      </c>
      <c r="E210" s="178">
        <v>4722</v>
      </c>
      <c r="F210" s="178">
        <v>5442</v>
      </c>
      <c r="G210" s="178">
        <v>5889</v>
      </c>
      <c r="H210" s="178">
        <v>5041</v>
      </c>
      <c r="I210" s="178">
        <v>6368</v>
      </c>
      <c r="J210" s="178">
        <v>4250</v>
      </c>
      <c r="K210" s="178">
        <v>3919</v>
      </c>
      <c r="L210" s="178">
        <v>4699</v>
      </c>
      <c r="M210" s="178">
        <v>2893</v>
      </c>
    </row>
    <row r="211" spans="1:13" x14ac:dyDescent="0.25">
      <c r="A211" s="25" t="s">
        <v>46</v>
      </c>
      <c r="B211" s="178">
        <v>85</v>
      </c>
      <c r="C211" s="178">
        <v>134</v>
      </c>
      <c r="D211" s="178">
        <v>130</v>
      </c>
      <c r="E211" s="178">
        <v>132</v>
      </c>
      <c r="F211" s="178">
        <v>105</v>
      </c>
      <c r="G211" s="178">
        <v>166</v>
      </c>
      <c r="H211" s="178">
        <v>141</v>
      </c>
      <c r="I211" s="178">
        <v>194</v>
      </c>
      <c r="J211" s="178">
        <v>122</v>
      </c>
      <c r="K211" s="178">
        <v>96</v>
      </c>
      <c r="L211" s="178">
        <v>113</v>
      </c>
      <c r="M211" s="178">
        <v>70</v>
      </c>
    </row>
    <row r="212" spans="1:13" x14ac:dyDescent="0.25">
      <c r="A212" s="25" t="s">
        <v>47</v>
      </c>
      <c r="B212" s="90" t="s">
        <v>547</v>
      </c>
      <c r="C212" s="90" t="s">
        <v>547</v>
      </c>
      <c r="D212" s="198" t="s">
        <v>547</v>
      </c>
      <c r="E212" s="90">
        <v>0</v>
      </c>
      <c r="F212" s="90" t="s">
        <v>547</v>
      </c>
      <c r="G212" s="90">
        <v>0</v>
      </c>
      <c r="H212" s="90">
        <v>0</v>
      </c>
      <c r="I212" s="90">
        <v>0</v>
      </c>
      <c r="J212" s="90">
        <v>4.8000000000000001E-2</v>
      </c>
      <c r="K212" s="90">
        <v>0</v>
      </c>
      <c r="L212" s="90">
        <v>4.8000000000000001E-2</v>
      </c>
      <c r="M212" s="90">
        <v>0</v>
      </c>
    </row>
    <row r="213" spans="1:13" x14ac:dyDescent="0.25">
      <c r="A213" s="26" t="s">
        <v>48</v>
      </c>
      <c r="B213" s="175">
        <v>5312</v>
      </c>
      <c r="C213" s="175">
        <v>7368029</v>
      </c>
      <c r="D213" s="175">
        <v>6611</v>
      </c>
      <c r="E213" s="175">
        <v>5734</v>
      </c>
      <c r="F213" s="175">
        <v>6494</v>
      </c>
      <c r="G213" s="175">
        <v>7056</v>
      </c>
      <c r="H213" s="175">
        <v>6121</v>
      </c>
      <c r="I213" s="175">
        <v>7979</v>
      </c>
      <c r="J213" s="175">
        <v>5296</v>
      </c>
      <c r="K213" s="175">
        <v>4799</v>
      </c>
      <c r="L213" s="175">
        <v>5850</v>
      </c>
      <c r="M213" s="175">
        <v>3539</v>
      </c>
    </row>
    <row r="214" spans="1:13" x14ac:dyDescent="0.25">
      <c r="A214" s="3"/>
      <c r="B214" s="77"/>
      <c r="C214" s="77"/>
      <c r="D214" s="77"/>
      <c r="M214" s="77"/>
    </row>
    <row r="215" spans="1:13" x14ac:dyDescent="0.25">
      <c r="A215" s="27" t="s">
        <v>1</v>
      </c>
      <c r="B215" s="77"/>
      <c r="C215" s="77"/>
      <c r="D215" s="77"/>
      <c r="M215" s="77"/>
    </row>
    <row r="216" spans="1:13" x14ac:dyDescent="0.25">
      <c r="A216" s="3" t="s">
        <v>44</v>
      </c>
      <c r="B216" s="178">
        <v>62</v>
      </c>
      <c r="C216" s="178">
        <v>69</v>
      </c>
      <c r="D216" s="178">
        <v>98</v>
      </c>
      <c r="E216" s="178">
        <v>66</v>
      </c>
      <c r="F216" s="178">
        <v>64</v>
      </c>
      <c r="G216" s="178">
        <v>90</v>
      </c>
      <c r="H216" s="178">
        <v>71</v>
      </c>
      <c r="I216" s="178">
        <v>96</v>
      </c>
      <c r="J216" s="178">
        <v>102</v>
      </c>
      <c r="K216" s="178">
        <v>76</v>
      </c>
      <c r="L216" s="178">
        <v>58</v>
      </c>
      <c r="M216" s="178">
        <v>70</v>
      </c>
    </row>
    <row r="217" spans="1:13" x14ac:dyDescent="0.25">
      <c r="A217" s="3" t="s">
        <v>45</v>
      </c>
      <c r="B217" s="178">
        <v>2480</v>
      </c>
      <c r="C217" s="178">
        <v>2476</v>
      </c>
      <c r="D217" s="178">
        <v>3391</v>
      </c>
      <c r="E217" s="178">
        <v>2148</v>
      </c>
      <c r="F217" s="178">
        <v>2665</v>
      </c>
      <c r="G217" s="178">
        <v>3402</v>
      </c>
      <c r="H217" s="178">
        <v>2805</v>
      </c>
      <c r="I217" s="178">
        <v>4608</v>
      </c>
      <c r="J217" s="178">
        <v>4273</v>
      </c>
      <c r="K217" s="178">
        <v>3345</v>
      </c>
      <c r="L217" s="178">
        <v>3119</v>
      </c>
      <c r="M217" s="178">
        <v>2731</v>
      </c>
    </row>
    <row r="218" spans="1:13" x14ac:dyDescent="0.25">
      <c r="A218" s="25" t="s">
        <v>46</v>
      </c>
      <c r="B218" s="178">
        <v>11</v>
      </c>
      <c r="C218" s="178">
        <v>8</v>
      </c>
      <c r="D218" s="178">
        <v>15</v>
      </c>
      <c r="E218" s="178">
        <v>10</v>
      </c>
      <c r="F218" s="178">
        <v>7</v>
      </c>
      <c r="G218" s="178">
        <v>13</v>
      </c>
      <c r="H218" s="178">
        <v>7</v>
      </c>
      <c r="I218" s="178">
        <v>21</v>
      </c>
      <c r="J218" s="178">
        <v>17</v>
      </c>
      <c r="K218" s="178">
        <v>18</v>
      </c>
      <c r="L218" s="178">
        <v>13</v>
      </c>
      <c r="M218" s="178">
        <v>10</v>
      </c>
    </row>
    <row r="219" spans="1:13" x14ac:dyDescent="0.25">
      <c r="A219" s="25" t="s">
        <v>47</v>
      </c>
      <c r="B219" s="90" t="s">
        <v>547</v>
      </c>
      <c r="C219" s="90" t="s">
        <v>547</v>
      </c>
      <c r="D219" s="90" t="s">
        <v>547</v>
      </c>
      <c r="E219" s="90">
        <v>0</v>
      </c>
      <c r="F219" s="90" t="s">
        <v>547</v>
      </c>
      <c r="G219" s="90">
        <v>0</v>
      </c>
      <c r="H219" s="90">
        <v>0</v>
      </c>
      <c r="I219" s="90">
        <v>0</v>
      </c>
      <c r="J219" s="90">
        <v>0</v>
      </c>
      <c r="K219" s="90">
        <v>0</v>
      </c>
      <c r="L219" s="90">
        <v>1.6E-2</v>
      </c>
      <c r="M219" s="90">
        <v>0</v>
      </c>
    </row>
    <row r="220" spans="1:13" x14ac:dyDescent="0.25">
      <c r="A220" s="26" t="s">
        <v>49</v>
      </c>
      <c r="B220" s="175">
        <v>2553</v>
      </c>
      <c r="C220" s="175">
        <v>2554</v>
      </c>
      <c r="D220" s="175">
        <v>3504</v>
      </c>
      <c r="E220" s="175">
        <v>2224</v>
      </c>
      <c r="F220" s="175">
        <v>2735</v>
      </c>
      <c r="G220" s="175">
        <v>3504</v>
      </c>
      <c r="H220" s="175">
        <v>2883</v>
      </c>
      <c r="I220" s="175">
        <v>4726</v>
      </c>
      <c r="J220" s="175">
        <v>4392</v>
      </c>
      <c r="K220" s="175">
        <v>3439</v>
      </c>
      <c r="L220" s="175">
        <v>3190</v>
      </c>
      <c r="M220" s="175">
        <v>2811</v>
      </c>
    </row>
    <row r="221" spans="1:13" ht="7.5" customHeight="1" x14ac:dyDescent="0.25">
      <c r="A221" s="26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</row>
    <row r="222" spans="1:13" x14ac:dyDescent="0.25">
      <c r="A222" s="26" t="s">
        <v>50</v>
      </c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</row>
    <row r="223" spans="1:13" x14ac:dyDescent="0.25">
      <c r="A223" s="3" t="s">
        <v>44</v>
      </c>
      <c r="B223" s="178">
        <v>90</v>
      </c>
      <c r="C223" s="178">
        <v>95</v>
      </c>
      <c r="D223" s="178">
        <v>85</v>
      </c>
      <c r="E223" s="178">
        <v>81</v>
      </c>
      <c r="F223" s="178">
        <v>92</v>
      </c>
      <c r="G223" s="178">
        <v>71</v>
      </c>
      <c r="H223" s="178">
        <v>59</v>
      </c>
      <c r="I223" s="178">
        <v>78</v>
      </c>
      <c r="J223" s="178">
        <v>68</v>
      </c>
      <c r="K223" s="178">
        <v>82</v>
      </c>
      <c r="L223" s="178">
        <v>75</v>
      </c>
      <c r="M223" s="178">
        <v>58</v>
      </c>
    </row>
    <row r="224" spans="1:13" x14ac:dyDescent="0.25">
      <c r="A224" s="3" t="s">
        <v>45</v>
      </c>
      <c r="B224" s="178">
        <v>1450</v>
      </c>
      <c r="C224" s="178">
        <v>1486</v>
      </c>
      <c r="D224" s="178">
        <v>1209</v>
      </c>
      <c r="E224" s="178">
        <v>1144</v>
      </c>
      <c r="F224" s="178">
        <v>1285</v>
      </c>
      <c r="G224" s="178">
        <v>1246</v>
      </c>
      <c r="H224" s="178">
        <v>1035</v>
      </c>
      <c r="I224" s="178">
        <v>1289</v>
      </c>
      <c r="J224" s="178">
        <v>1190</v>
      </c>
      <c r="K224" s="178">
        <v>1295</v>
      </c>
      <c r="L224" s="178">
        <v>1187</v>
      </c>
      <c r="M224" s="178">
        <v>959</v>
      </c>
    </row>
    <row r="225" spans="1:13" x14ac:dyDescent="0.25">
      <c r="A225" s="25" t="s">
        <v>46</v>
      </c>
      <c r="B225" s="178">
        <v>32</v>
      </c>
      <c r="C225" s="178">
        <v>42</v>
      </c>
      <c r="D225" s="178">
        <v>24</v>
      </c>
      <c r="E225" s="178">
        <v>28</v>
      </c>
      <c r="F225" s="178">
        <v>29</v>
      </c>
      <c r="G225" s="178">
        <v>32</v>
      </c>
      <c r="H225" s="178">
        <v>26</v>
      </c>
      <c r="I225" s="178">
        <v>29</v>
      </c>
      <c r="J225" s="178">
        <v>27</v>
      </c>
      <c r="K225" s="178">
        <v>29</v>
      </c>
      <c r="L225" s="178">
        <v>29</v>
      </c>
      <c r="M225" s="178">
        <v>24</v>
      </c>
    </row>
    <row r="226" spans="1:13" x14ac:dyDescent="0.25">
      <c r="A226" s="25" t="s">
        <v>47</v>
      </c>
      <c r="B226" s="179">
        <v>438</v>
      </c>
      <c r="C226" s="179">
        <v>527</v>
      </c>
      <c r="D226" s="179">
        <v>476</v>
      </c>
      <c r="E226" s="179">
        <v>426</v>
      </c>
      <c r="F226" s="179">
        <v>420</v>
      </c>
      <c r="G226" s="179">
        <v>413</v>
      </c>
      <c r="H226" s="179">
        <v>328</v>
      </c>
      <c r="I226" s="179">
        <v>451</v>
      </c>
      <c r="J226" s="179">
        <v>403</v>
      </c>
      <c r="K226" s="179">
        <v>470</v>
      </c>
      <c r="L226" s="179">
        <v>529</v>
      </c>
      <c r="M226" s="179">
        <v>375</v>
      </c>
    </row>
    <row r="227" spans="1:13" x14ac:dyDescent="0.25">
      <c r="A227" s="27" t="s">
        <v>4</v>
      </c>
      <c r="B227" s="175">
        <v>2011</v>
      </c>
      <c r="C227" s="175">
        <v>2150</v>
      </c>
      <c r="D227" s="175">
        <v>1794</v>
      </c>
      <c r="E227" s="175">
        <v>1679</v>
      </c>
      <c r="F227" s="175">
        <v>1826</v>
      </c>
      <c r="G227" s="175">
        <v>1761</v>
      </c>
      <c r="H227" s="175">
        <v>1447</v>
      </c>
      <c r="I227" s="175">
        <v>1848</v>
      </c>
      <c r="J227" s="175">
        <v>1688</v>
      </c>
      <c r="K227" s="175">
        <v>1876</v>
      </c>
      <c r="L227" s="175">
        <v>1821</v>
      </c>
      <c r="M227" s="175">
        <v>1416</v>
      </c>
    </row>
    <row r="228" spans="1:13" x14ac:dyDescent="0.25">
      <c r="A228" s="2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</row>
    <row r="229" spans="1:13" x14ac:dyDescent="0.25">
      <c r="A229" s="27" t="s">
        <v>2</v>
      </c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</row>
    <row r="230" spans="1:13" x14ac:dyDescent="0.25">
      <c r="A230" s="3" t="s">
        <v>44</v>
      </c>
      <c r="B230" s="178">
        <v>13</v>
      </c>
      <c r="C230" s="178">
        <v>12</v>
      </c>
      <c r="D230" s="178">
        <v>14</v>
      </c>
      <c r="E230" s="178">
        <v>10</v>
      </c>
      <c r="F230" s="178">
        <v>11</v>
      </c>
      <c r="G230" s="178">
        <v>13</v>
      </c>
      <c r="H230" s="178">
        <v>9</v>
      </c>
      <c r="I230" s="178">
        <v>13</v>
      </c>
      <c r="J230" s="178">
        <v>19</v>
      </c>
      <c r="K230" s="178">
        <v>11</v>
      </c>
      <c r="L230" s="178">
        <v>14</v>
      </c>
      <c r="M230" s="178">
        <v>11</v>
      </c>
    </row>
    <row r="231" spans="1:13" x14ac:dyDescent="0.25">
      <c r="A231" s="3" t="s">
        <v>45</v>
      </c>
      <c r="B231" s="178">
        <v>908</v>
      </c>
      <c r="C231" s="178">
        <v>898</v>
      </c>
      <c r="D231" s="178">
        <v>954</v>
      </c>
      <c r="E231" s="178">
        <v>766</v>
      </c>
      <c r="F231" s="178">
        <v>935</v>
      </c>
      <c r="G231" s="178">
        <v>930</v>
      </c>
      <c r="H231" s="178">
        <v>856</v>
      </c>
      <c r="I231" s="178">
        <v>949</v>
      </c>
      <c r="J231" s="178">
        <v>1020</v>
      </c>
      <c r="K231" s="178">
        <v>882</v>
      </c>
      <c r="L231" s="178">
        <v>770</v>
      </c>
      <c r="M231" s="178">
        <v>666</v>
      </c>
    </row>
    <row r="232" spans="1:13" x14ac:dyDescent="0.25">
      <c r="A232" s="25" t="s">
        <v>46</v>
      </c>
      <c r="B232" s="178">
        <v>17</v>
      </c>
      <c r="C232" s="178">
        <v>22</v>
      </c>
      <c r="D232" s="178">
        <v>33</v>
      </c>
      <c r="E232" s="178">
        <v>19</v>
      </c>
      <c r="F232" s="178">
        <v>25</v>
      </c>
      <c r="G232" s="178">
        <v>33</v>
      </c>
      <c r="H232" s="178">
        <v>19</v>
      </c>
      <c r="I232" s="178">
        <v>27</v>
      </c>
      <c r="J232" s="178">
        <v>42</v>
      </c>
      <c r="K232" s="178">
        <v>33</v>
      </c>
      <c r="L232" s="178">
        <v>27</v>
      </c>
      <c r="M232" s="178">
        <v>45</v>
      </c>
    </row>
    <row r="233" spans="1:13" x14ac:dyDescent="0.25">
      <c r="A233" s="25" t="s">
        <v>47</v>
      </c>
      <c r="B233" s="179">
        <v>1</v>
      </c>
      <c r="C233" s="179">
        <v>1</v>
      </c>
      <c r="D233" s="179">
        <v>1.413</v>
      </c>
      <c r="E233" s="179">
        <v>1.605</v>
      </c>
      <c r="F233" s="179">
        <v>1</v>
      </c>
      <c r="G233" s="179">
        <v>1.8120000000000001</v>
      </c>
      <c r="H233" s="179">
        <v>1</v>
      </c>
      <c r="I233" s="179">
        <v>2.093</v>
      </c>
      <c r="J233" s="179">
        <v>1.377</v>
      </c>
      <c r="K233" s="179">
        <v>0.59499999999999997</v>
      </c>
      <c r="L233" s="179">
        <v>0.623</v>
      </c>
      <c r="M233" s="179">
        <v>1</v>
      </c>
    </row>
    <row r="234" spans="1:13" x14ac:dyDescent="0.25">
      <c r="A234" s="26" t="s">
        <v>51</v>
      </c>
      <c r="B234" s="175">
        <v>939</v>
      </c>
      <c r="C234" s="175">
        <v>933</v>
      </c>
      <c r="D234" s="175">
        <v>1003</v>
      </c>
      <c r="E234" s="175">
        <v>796</v>
      </c>
      <c r="F234" s="175">
        <v>972</v>
      </c>
      <c r="G234" s="175">
        <v>977</v>
      </c>
      <c r="H234" s="175">
        <v>885</v>
      </c>
      <c r="I234" s="175">
        <v>991</v>
      </c>
      <c r="J234" s="175">
        <v>1083</v>
      </c>
      <c r="K234" s="175">
        <v>926</v>
      </c>
      <c r="L234" s="175">
        <v>811</v>
      </c>
      <c r="M234" s="175">
        <v>724</v>
      </c>
    </row>
    <row r="235" spans="1:13" x14ac:dyDescent="0.25">
      <c r="A235" s="26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</row>
    <row r="236" spans="1:13" x14ac:dyDescent="0.25">
      <c r="A236" s="26" t="s">
        <v>3</v>
      </c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</row>
    <row r="237" spans="1:13" x14ac:dyDescent="0.25">
      <c r="A237" s="3" t="s">
        <v>44</v>
      </c>
      <c r="B237" s="178">
        <v>260</v>
      </c>
      <c r="C237" s="178">
        <v>287</v>
      </c>
      <c r="D237" s="178">
        <v>258</v>
      </c>
      <c r="E237" s="178">
        <v>272</v>
      </c>
      <c r="F237" s="178">
        <v>228</v>
      </c>
      <c r="G237" s="178">
        <v>272</v>
      </c>
      <c r="H237" s="178">
        <v>231</v>
      </c>
      <c r="I237" s="178">
        <v>244</v>
      </c>
      <c r="J237" s="178">
        <v>272</v>
      </c>
      <c r="K237" s="178">
        <v>230</v>
      </c>
      <c r="L237" s="178">
        <v>213</v>
      </c>
      <c r="M237" s="178">
        <v>160</v>
      </c>
    </row>
    <row r="238" spans="1:13" x14ac:dyDescent="0.25">
      <c r="A238" s="3" t="s">
        <v>45</v>
      </c>
      <c r="B238" s="178">
        <v>763</v>
      </c>
      <c r="C238" s="178">
        <v>978</v>
      </c>
      <c r="D238" s="178">
        <v>821</v>
      </c>
      <c r="E238" s="178">
        <v>969</v>
      </c>
      <c r="F238" s="178">
        <v>714</v>
      </c>
      <c r="G238" s="178">
        <v>908</v>
      </c>
      <c r="H238" s="178">
        <v>703</v>
      </c>
      <c r="I238" s="178">
        <v>756</v>
      </c>
      <c r="J238" s="178">
        <v>808</v>
      </c>
      <c r="K238" s="178">
        <v>810</v>
      </c>
      <c r="L238" s="178">
        <v>859</v>
      </c>
      <c r="M238" s="178">
        <v>637</v>
      </c>
    </row>
    <row r="239" spans="1:13" x14ac:dyDescent="0.25">
      <c r="A239" s="25" t="s">
        <v>46</v>
      </c>
      <c r="B239" s="178">
        <v>27</v>
      </c>
      <c r="C239" s="178">
        <v>41</v>
      </c>
      <c r="D239" s="178">
        <v>24</v>
      </c>
      <c r="E239" s="178">
        <v>39</v>
      </c>
      <c r="F239" s="178">
        <v>21</v>
      </c>
      <c r="G239" s="178">
        <v>42</v>
      </c>
      <c r="H239" s="178">
        <v>17</v>
      </c>
      <c r="I239" s="178">
        <v>25</v>
      </c>
      <c r="J239" s="178">
        <v>21</v>
      </c>
      <c r="K239" s="178">
        <v>30</v>
      </c>
      <c r="L239" s="178">
        <v>34</v>
      </c>
      <c r="M239" s="178">
        <v>20</v>
      </c>
    </row>
    <row r="240" spans="1:13" x14ac:dyDescent="0.25">
      <c r="A240" s="25" t="s">
        <v>47</v>
      </c>
      <c r="B240" s="179">
        <v>5</v>
      </c>
      <c r="C240" s="179">
        <v>9</v>
      </c>
      <c r="D240" s="179">
        <v>4</v>
      </c>
      <c r="E240" s="179">
        <v>4.625</v>
      </c>
      <c r="F240" s="179">
        <v>4</v>
      </c>
      <c r="G240" s="179">
        <v>5.26</v>
      </c>
      <c r="H240" s="179">
        <v>4</v>
      </c>
      <c r="I240" s="179">
        <v>4.9610000000000003</v>
      </c>
      <c r="J240" s="179">
        <v>6</v>
      </c>
      <c r="K240" s="179">
        <v>8.5090000000000003</v>
      </c>
      <c r="L240" s="179">
        <v>6</v>
      </c>
      <c r="M240" s="179">
        <v>4</v>
      </c>
    </row>
    <row r="241" spans="1:13" x14ac:dyDescent="0.25">
      <c r="A241" s="26" t="s">
        <v>670</v>
      </c>
      <c r="B241" s="175">
        <v>1056</v>
      </c>
      <c r="C241" s="175">
        <v>1315</v>
      </c>
      <c r="D241" s="175">
        <v>1108</v>
      </c>
      <c r="E241" s="175">
        <v>1284</v>
      </c>
      <c r="F241" s="175">
        <v>967</v>
      </c>
      <c r="G241" s="175">
        <v>1228</v>
      </c>
      <c r="H241" s="175">
        <v>955</v>
      </c>
      <c r="I241" s="175">
        <v>1030</v>
      </c>
      <c r="J241" s="175">
        <v>1107</v>
      </c>
      <c r="K241" s="175">
        <v>1078</v>
      </c>
      <c r="L241" s="175">
        <v>1112</v>
      </c>
      <c r="M241" s="175">
        <v>821</v>
      </c>
    </row>
    <row r="242" spans="1:13" x14ac:dyDescent="0.25">
      <c r="A242" s="26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</row>
    <row r="243" spans="1:13" x14ac:dyDescent="0.25">
      <c r="A243" s="26" t="s">
        <v>52</v>
      </c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</row>
    <row r="244" spans="1:13" x14ac:dyDescent="0.25">
      <c r="A244" s="3" t="s">
        <v>44</v>
      </c>
      <c r="B244" s="178">
        <v>31</v>
      </c>
      <c r="C244" s="178">
        <v>27</v>
      </c>
      <c r="D244" s="178">
        <v>25</v>
      </c>
      <c r="E244" s="178">
        <v>27</v>
      </c>
      <c r="F244" s="178">
        <v>27</v>
      </c>
      <c r="G244" s="178">
        <v>20</v>
      </c>
      <c r="H244" s="178">
        <v>23</v>
      </c>
      <c r="I244" s="178">
        <v>37</v>
      </c>
      <c r="J244" s="178">
        <v>29</v>
      </c>
      <c r="K244" s="178">
        <v>20</v>
      </c>
      <c r="L244" s="178">
        <v>25</v>
      </c>
      <c r="M244" s="178">
        <v>17</v>
      </c>
    </row>
    <row r="245" spans="1:13" x14ac:dyDescent="0.25">
      <c r="A245" s="3" t="s">
        <v>45</v>
      </c>
      <c r="B245" s="178">
        <v>358</v>
      </c>
      <c r="C245" s="178">
        <v>306</v>
      </c>
      <c r="D245" s="178">
        <v>322</v>
      </c>
      <c r="E245" s="178">
        <v>377</v>
      </c>
      <c r="F245" s="178">
        <v>414</v>
      </c>
      <c r="G245" s="178">
        <v>288</v>
      </c>
      <c r="H245" s="178">
        <v>328</v>
      </c>
      <c r="I245" s="178">
        <v>449</v>
      </c>
      <c r="J245" s="178">
        <v>391</v>
      </c>
      <c r="K245" s="178">
        <v>263</v>
      </c>
      <c r="L245" s="178">
        <v>326</v>
      </c>
      <c r="M245" s="178">
        <v>231</v>
      </c>
    </row>
    <row r="246" spans="1:13" x14ac:dyDescent="0.25">
      <c r="A246" s="25" t="s">
        <v>46</v>
      </c>
      <c r="B246" s="178">
        <v>10</v>
      </c>
      <c r="C246" s="178">
        <v>7</v>
      </c>
      <c r="D246" s="178">
        <v>8</v>
      </c>
      <c r="E246" s="178">
        <v>9</v>
      </c>
      <c r="F246" s="178">
        <v>8</v>
      </c>
      <c r="G246" s="178">
        <v>7</v>
      </c>
      <c r="H246" s="178">
        <v>9</v>
      </c>
      <c r="I246" s="178">
        <v>11</v>
      </c>
      <c r="J246" s="178">
        <v>10</v>
      </c>
      <c r="K246" s="178">
        <v>6</v>
      </c>
      <c r="L246" s="178">
        <v>9</v>
      </c>
      <c r="M246" s="178">
        <v>6</v>
      </c>
    </row>
    <row r="247" spans="1:13" x14ac:dyDescent="0.25">
      <c r="A247" s="25" t="s">
        <v>47</v>
      </c>
      <c r="B247" s="179">
        <v>13</v>
      </c>
      <c r="C247" s="179">
        <v>12</v>
      </c>
      <c r="D247" s="179">
        <v>11</v>
      </c>
      <c r="E247" s="179">
        <v>11</v>
      </c>
      <c r="F247" s="179">
        <v>13</v>
      </c>
      <c r="G247" s="179">
        <v>12</v>
      </c>
      <c r="H247" s="179">
        <v>18</v>
      </c>
      <c r="I247" s="179">
        <v>26</v>
      </c>
      <c r="J247" s="179">
        <v>23</v>
      </c>
      <c r="K247" s="179">
        <v>13</v>
      </c>
      <c r="L247" s="179">
        <v>14</v>
      </c>
      <c r="M247" s="179">
        <v>14</v>
      </c>
    </row>
    <row r="248" spans="1:13" x14ac:dyDescent="0.25">
      <c r="A248" s="27" t="s">
        <v>5</v>
      </c>
      <c r="B248" s="175">
        <v>412</v>
      </c>
      <c r="C248" s="175">
        <v>352</v>
      </c>
      <c r="D248" s="175">
        <v>366</v>
      </c>
      <c r="E248" s="175">
        <v>424</v>
      </c>
      <c r="F248" s="175">
        <v>463</v>
      </c>
      <c r="G248" s="175">
        <v>326</v>
      </c>
      <c r="H248" s="175">
        <v>377</v>
      </c>
      <c r="I248" s="175">
        <v>522</v>
      </c>
      <c r="J248" s="175">
        <v>453</v>
      </c>
      <c r="K248" s="175">
        <v>303</v>
      </c>
      <c r="L248" s="175">
        <v>373</v>
      </c>
      <c r="M248" s="175">
        <v>268</v>
      </c>
    </row>
    <row r="249" spans="1:13" x14ac:dyDescent="0.25">
      <c r="A249" s="27"/>
    </row>
    <row r="250" spans="1:13" ht="15.75" thickBot="1" x14ac:dyDescent="0.3">
      <c r="A250" s="3"/>
    </row>
    <row r="251" spans="1:13" ht="15.75" thickBot="1" x14ac:dyDescent="0.3">
      <c r="A251" s="26" t="s">
        <v>53</v>
      </c>
      <c r="B251" s="212">
        <v>40544</v>
      </c>
      <c r="C251" s="210">
        <v>40585</v>
      </c>
      <c r="D251" s="210">
        <v>40612</v>
      </c>
      <c r="E251" s="210">
        <v>40644</v>
      </c>
      <c r="F251" s="210">
        <v>40674</v>
      </c>
      <c r="G251" s="210">
        <v>40705</v>
      </c>
      <c r="H251" s="210">
        <v>40725</v>
      </c>
      <c r="I251" s="210">
        <v>40766</v>
      </c>
      <c r="J251" s="210">
        <v>40797</v>
      </c>
      <c r="K251" s="210">
        <v>40827</v>
      </c>
      <c r="L251" s="210">
        <v>40858</v>
      </c>
      <c r="M251" s="211">
        <v>40888</v>
      </c>
    </row>
    <row r="252" spans="1:13" x14ac:dyDescent="0.25">
      <c r="A252" s="3" t="s">
        <v>44</v>
      </c>
      <c r="B252" s="178">
        <v>1263</v>
      </c>
      <c r="C252" s="178">
        <v>1709</v>
      </c>
      <c r="D252" s="178">
        <v>1445</v>
      </c>
      <c r="E252" s="181">
        <v>1337</v>
      </c>
      <c r="F252" s="178">
        <v>1369</v>
      </c>
      <c r="G252" s="181">
        <v>1466</v>
      </c>
      <c r="H252" s="181">
        <v>1332</v>
      </c>
      <c r="I252" s="181">
        <v>1884</v>
      </c>
      <c r="J252" s="181">
        <v>1413</v>
      </c>
      <c r="K252" s="181">
        <v>1203</v>
      </c>
      <c r="L252" s="181">
        <v>1422</v>
      </c>
      <c r="M252" s="178">
        <v>894</v>
      </c>
    </row>
    <row r="253" spans="1:13" x14ac:dyDescent="0.25">
      <c r="A253" s="3" t="s">
        <v>45</v>
      </c>
      <c r="B253" s="178">
        <v>10379</v>
      </c>
      <c r="C253" s="178">
        <v>12160</v>
      </c>
      <c r="D253" s="178">
        <v>12212</v>
      </c>
      <c r="E253" s="178">
        <v>10125</v>
      </c>
      <c r="F253" s="178">
        <v>11455</v>
      </c>
      <c r="G253" s="178">
        <v>12661</v>
      </c>
      <c r="H253" s="178">
        <v>10768</v>
      </c>
      <c r="I253" s="178">
        <v>14420</v>
      </c>
      <c r="J253" s="178">
        <v>11932</v>
      </c>
      <c r="K253" s="178">
        <v>10514</v>
      </c>
      <c r="L253" s="178">
        <v>10961</v>
      </c>
      <c r="M253" s="178">
        <v>8117</v>
      </c>
    </row>
    <row r="254" spans="1:13" x14ac:dyDescent="0.25">
      <c r="A254" s="25" t="s">
        <v>46</v>
      </c>
      <c r="B254" s="178">
        <v>182</v>
      </c>
      <c r="C254" s="178">
        <v>254</v>
      </c>
      <c r="D254" s="178">
        <v>234</v>
      </c>
      <c r="E254" s="178">
        <v>237</v>
      </c>
      <c r="F254" s="178">
        <v>194</v>
      </c>
      <c r="G254" s="178">
        <v>294</v>
      </c>
      <c r="H254" s="178">
        <v>219</v>
      </c>
      <c r="I254" s="178">
        <v>306</v>
      </c>
      <c r="J254" s="178">
        <v>239</v>
      </c>
      <c r="K254" s="178">
        <v>212</v>
      </c>
      <c r="L254" s="178">
        <v>224</v>
      </c>
      <c r="M254" s="178">
        <v>175</v>
      </c>
    </row>
    <row r="255" spans="1:13" x14ac:dyDescent="0.25">
      <c r="A255" s="25" t="s">
        <v>47</v>
      </c>
      <c r="B255" s="179">
        <v>457</v>
      </c>
      <c r="C255" s="179">
        <v>548</v>
      </c>
      <c r="D255" s="179">
        <v>493</v>
      </c>
      <c r="E255" s="178">
        <v>444</v>
      </c>
      <c r="F255" s="179">
        <v>440</v>
      </c>
      <c r="G255" s="178">
        <v>432</v>
      </c>
      <c r="H255" s="178">
        <v>350</v>
      </c>
      <c r="I255" s="178">
        <v>484</v>
      </c>
      <c r="J255" s="178">
        <v>433</v>
      </c>
      <c r="K255" s="178">
        <v>492</v>
      </c>
      <c r="L255" s="178">
        <v>549</v>
      </c>
      <c r="M255" s="179">
        <v>394</v>
      </c>
    </row>
    <row r="256" spans="1:13" x14ac:dyDescent="0.25">
      <c r="A256" s="26" t="s">
        <v>13</v>
      </c>
      <c r="B256" s="175">
        <v>12282</v>
      </c>
      <c r="C256" s="175">
        <v>14672</v>
      </c>
      <c r="D256" s="175">
        <v>14385</v>
      </c>
      <c r="E256" s="175">
        <v>12143</v>
      </c>
      <c r="F256" s="175">
        <v>13458</v>
      </c>
      <c r="G256" s="175">
        <v>14853</v>
      </c>
      <c r="H256" s="175">
        <v>12668</v>
      </c>
      <c r="I256" s="175">
        <v>17095</v>
      </c>
      <c r="J256" s="175">
        <v>14018</v>
      </c>
      <c r="K256" s="175">
        <v>12421</v>
      </c>
      <c r="L256" s="175">
        <v>13156</v>
      </c>
      <c r="M256" s="175">
        <v>9580</v>
      </c>
    </row>
    <row r="257" spans="1:22" ht="15.75" thickBot="1" x14ac:dyDescent="0.3">
      <c r="A257" s="26"/>
      <c r="B257" s="198"/>
      <c r="C257" s="198"/>
      <c r="D257" s="198"/>
      <c r="E257" s="198"/>
      <c r="F257" s="198"/>
      <c r="G257" s="198"/>
      <c r="H257" s="198"/>
      <c r="I257" s="198"/>
      <c r="J257" s="198"/>
      <c r="K257" s="198"/>
      <c r="L257" s="198"/>
      <c r="M257" s="198"/>
      <c r="N257" s="208"/>
      <c r="O257" s="208"/>
      <c r="P257" s="208"/>
      <c r="Q257" s="208"/>
      <c r="R257" s="208"/>
      <c r="S257" s="208"/>
      <c r="T257" s="208"/>
      <c r="U257" s="208"/>
      <c r="V257" s="208"/>
    </row>
    <row r="258" spans="1:22" ht="15.75" thickBot="1" x14ac:dyDescent="0.3">
      <c r="A258" s="231" t="s">
        <v>713</v>
      </c>
      <c r="B258" s="212">
        <v>40179</v>
      </c>
      <c r="C258" s="210">
        <v>40219</v>
      </c>
      <c r="D258" s="210">
        <v>40238</v>
      </c>
      <c r="E258" s="210">
        <v>40278</v>
      </c>
      <c r="F258" s="210">
        <v>40308</v>
      </c>
      <c r="G258" s="210">
        <v>40339</v>
      </c>
      <c r="H258" s="210">
        <v>40369</v>
      </c>
      <c r="I258" s="210">
        <v>40400</v>
      </c>
      <c r="J258" s="210">
        <v>40431</v>
      </c>
      <c r="K258" s="210">
        <v>40452</v>
      </c>
      <c r="L258" s="210">
        <v>40483</v>
      </c>
      <c r="M258" s="211">
        <v>40513</v>
      </c>
      <c r="S258" s="111"/>
    </row>
    <row r="259" spans="1:22" x14ac:dyDescent="0.25">
      <c r="A259" s="26" t="s">
        <v>0</v>
      </c>
      <c r="B259" s="198"/>
      <c r="C259" s="198"/>
      <c r="D259" s="198"/>
      <c r="E259" s="198"/>
      <c r="F259" s="198"/>
      <c r="G259" s="198"/>
      <c r="H259" s="198"/>
      <c r="I259" s="198"/>
      <c r="J259" s="198"/>
      <c r="K259" s="198"/>
      <c r="L259" s="198"/>
      <c r="M259" s="198"/>
    </row>
    <row r="260" spans="1:22" x14ac:dyDescent="0.25">
      <c r="A260" s="3" t="s">
        <v>44</v>
      </c>
      <c r="B260" s="178">
        <v>878</v>
      </c>
      <c r="C260" s="178">
        <v>915</v>
      </c>
      <c r="D260" s="178">
        <v>883</v>
      </c>
      <c r="E260" s="178">
        <v>1015</v>
      </c>
      <c r="F260" s="178">
        <v>1472</v>
      </c>
      <c r="G260" s="178">
        <v>807</v>
      </c>
      <c r="H260" s="178">
        <v>804</v>
      </c>
      <c r="I260" s="178">
        <v>976</v>
      </c>
      <c r="J260" s="178">
        <v>910</v>
      </c>
      <c r="K260" s="178">
        <v>869</v>
      </c>
      <c r="L260" s="178">
        <v>1194</v>
      </c>
      <c r="M260" s="178">
        <v>823</v>
      </c>
    </row>
    <row r="261" spans="1:22" x14ac:dyDescent="0.25">
      <c r="A261" s="3" t="s">
        <v>45</v>
      </c>
      <c r="B261" s="178">
        <v>3810</v>
      </c>
      <c r="C261" s="178">
        <v>4665</v>
      </c>
      <c r="D261" s="178">
        <v>3983</v>
      </c>
      <c r="E261" s="178">
        <v>4500</v>
      </c>
      <c r="F261" s="178">
        <v>6488</v>
      </c>
      <c r="G261" s="178">
        <v>3806</v>
      </c>
      <c r="H261" s="178">
        <v>3609</v>
      </c>
      <c r="I261" s="178">
        <v>4344</v>
      </c>
      <c r="J261" s="178">
        <v>4127</v>
      </c>
      <c r="K261" s="178">
        <v>3742</v>
      </c>
      <c r="L261" s="178">
        <v>5625</v>
      </c>
      <c r="M261" s="178">
        <v>4110</v>
      </c>
    </row>
    <row r="262" spans="1:22" x14ac:dyDescent="0.25">
      <c r="A262" s="25" t="s">
        <v>46</v>
      </c>
      <c r="B262" s="178">
        <v>73</v>
      </c>
      <c r="C262" s="178">
        <v>91</v>
      </c>
      <c r="D262" s="178">
        <v>95</v>
      </c>
      <c r="E262" s="178">
        <v>90</v>
      </c>
      <c r="F262" s="178">
        <v>145</v>
      </c>
      <c r="G262" s="178">
        <v>84</v>
      </c>
      <c r="H262" s="178">
        <v>72</v>
      </c>
      <c r="I262" s="178">
        <v>107</v>
      </c>
      <c r="J262" s="178">
        <v>94</v>
      </c>
      <c r="K262" s="178">
        <v>110</v>
      </c>
      <c r="L262" s="178">
        <v>152</v>
      </c>
      <c r="M262" s="178">
        <v>98</v>
      </c>
    </row>
    <row r="263" spans="1:22" x14ac:dyDescent="0.25">
      <c r="A263" s="25" t="s">
        <v>47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90">
        <v>0</v>
      </c>
      <c r="L263" s="90">
        <v>0</v>
      </c>
      <c r="M263" s="90">
        <v>0</v>
      </c>
    </row>
    <row r="264" spans="1:22" x14ac:dyDescent="0.25">
      <c r="A264" s="26" t="s">
        <v>48</v>
      </c>
      <c r="B264" s="175">
        <v>4761</v>
      </c>
      <c r="C264" s="175">
        <v>5671</v>
      </c>
      <c r="D264" s="175">
        <v>4961</v>
      </c>
      <c r="E264" s="175">
        <v>5605</v>
      </c>
      <c r="F264" s="175">
        <v>8105</v>
      </c>
      <c r="G264" s="175">
        <v>4697</v>
      </c>
      <c r="H264" s="175">
        <v>4484</v>
      </c>
      <c r="I264" s="175">
        <v>5427</v>
      </c>
      <c r="J264" s="175">
        <v>5130</v>
      </c>
      <c r="K264" s="175">
        <v>4722</v>
      </c>
      <c r="L264" s="175">
        <v>6971</v>
      </c>
      <c r="M264" s="175">
        <v>5031</v>
      </c>
    </row>
    <row r="265" spans="1:22" x14ac:dyDescent="0.25">
      <c r="A265" s="3"/>
      <c r="B265" s="77"/>
      <c r="C265" s="77"/>
      <c r="F265" s="111"/>
      <c r="G265" s="111"/>
      <c r="H265" s="111"/>
      <c r="I265" s="111"/>
      <c r="J265" s="111"/>
      <c r="K265" s="77"/>
      <c r="L265" s="77"/>
      <c r="M265" s="77"/>
    </row>
    <row r="266" spans="1:22" x14ac:dyDescent="0.25">
      <c r="A266" s="27" t="s">
        <v>1</v>
      </c>
      <c r="B266" s="77"/>
      <c r="C266" s="77"/>
      <c r="K266" s="77"/>
      <c r="L266" s="77"/>
      <c r="M266" s="77"/>
    </row>
    <row r="267" spans="1:22" x14ac:dyDescent="0.25">
      <c r="A267" s="3" t="s">
        <v>44</v>
      </c>
      <c r="B267" s="178">
        <v>65</v>
      </c>
      <c r="C267" s="178">
        <v>68</v>
      </c>
      <c r="D267" s="178">
        <v>86</v>
      </c>
      <c r="E267" s="178">
        <v>58</v>
      </c>
      <c r="F267" s="178">
        <v>100</v>
      </c>
      <c r="G267" s="178">
        <v>100</v>
      </c>
      <c r="H267" s="178">
        <v>70</v>
      </c>
      <c r="I267" s="178">
        <v>59</v>
      </c>
      <c r="J267" s="178">
        <v>95</v>
      </c>
      <c r="K267" s="178">
        <v>59</v>
      </c>
      <c r="L267" s="178">
        <v>76</v>
      </c>
      <c r="M267" s="178">
        <v>83</v>
      </c>
    </row>
    <row r="268" spans="1:22" x14ac:dyDescent="0.25">
      <c r="A268" s="3" t="s">
        <v>45</v>
      </c>
      <c r="B268" s="178">
        <v>2785</v>
      </c>
      <c r="C268" s="178">
        <v>2878</v>
      </c>
      <c r="D268" s="178">
        <v>2567</v>
      </c>
      <c r="E268" s="178">
        <v>2523</v>
      </c>
      <c r="F268" s="178">
        <v>4116</v>
      </c>
      <c r="G268" s="178">
        <v>3507</v>
      </c>
      <c r="H268" s="178">
        <v>2771</v>
      </c>
      <c r="I268" s="178">
        <v>2515</v>
      </c>
      <c r="J268" s="178">
        <v>2896</v>
      </c>
      <c r="K268" s="178">
        <v>2590</v>
      </c>
      <c r="L268" s="178">
        <v>2762</v>
      </c>
      <c r="M268" s="178">
        <v>2055</v>
      </c>
    </row>
    <row r="269" spans="1:22" x14ac:dyDescent="0.25">
      <c r="A269" s="25" t="s">
        <v>46</v>
      </c>
      <c r="B269" s="178">
        <v>11</v>
      </c>
      <c r="C269" s="178">
        <v>10</v>
      </c>
      <c r="D269" s="178">
        <v>9</v>
      </c>
      <c r="E269" s="178">
        <v>8</v>
      </c>
      <c r="F269" s="178">
        <v>12</v>
      </c>
      <c r="G269" s="178">
        <v>10</v>
      </c>
      <c r="H269" s="178">
        <v>8</v>
      </c>
      <c r="I269" s="178">
        <v>10</v>
      </c>
      <c r="J269" s="178">
        <v>13</v>
      </c>
      <c r="K269" s="178">
        <v>8</v>
      </c>
      <c r="L269" s="178">
        <v>10</v>
      </c>
      <c r="M269" s="178">
        <v>9</v>
      </c>
    </row>
    <row r="270" spans="1:22" x14ac:dyDescent="0.25">
      <c r="A270" s="25" t="s">
        <v>47</v>
      </c>
      <c r="B270" s="90"/>
      <c r="C270" s="90"/>
      <c r="D270" s="90"/>
      <c r="E270" s="90"/>
      <c r="F270" s="90"/>
      <c r="G270" s="180">
        <v>3.5999999999999997E-2</v>
      </c>
      <c r="H270" s="180">
        <v>3.7999999999999999E-2</v>
      </c>
      <c r="I270" s="180"/>
      <c r="J270" s="180"/>
      <c r="K270" s="180">
        <v>0</v>
      </c>
      <c r="L270" s="180">
        <v>0</v>
      </c>
      <c r="M270" s="180">
        <v>0</v>
      </c>
    </row>
    <row r="271" spans="1:22" x14ac:dyDescent="0.25">
      <c r="A271" s="26" t="s">
        <v>49</v>
      </c>
      <c r="B271" s="175">
        <v>2861</v>
      </c>
      <c r="C271" s="175">
        <v>2956</v>
      </c>
      <c r="D271" s="175">
        <v>2662</v>
      </c>
      <c r="E271" s="175">
        <v>2590</v>
      </c>
      <c r="F271" s="175">
        <v>4228</v>
      </c>
      <c r="G271" s="175">
        <v>3617</v>
      </c>
      <c r="H271" s="175">
        <v>2850</v>
      </c>
      <c r="I271" s="175">
        <v>2584</v>
      </c>
      <c r="J271" s="175">
        <v>3004</v>
      </c>
      <c r="K271" s="175">
        <v>2657</v>
      </c>
      <c r="L271" s="175">
        <v>2849</v>
      </c>
      <c r="M271" s="175">
        <v>2147</v>
      </c>
    </row>
    <row r="272" spans="1:22" x14ac:dyDescent="0.25">
      <c r="A272" s="26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</row>
    <row r="273" spans="1:13" x14ac:dyDescent="0.25">
      <c r="A273" s="26" t="s">
        <v>50</v>
      </c>
      <c r="B273" s="77"/>
      <c r="C273" s="77"/>
      <c r="D273" s="77"/>
      <c r="E273" s="77"/>
      <c r="F273" s="77"/>
      <c r="G273" s="195"/>
      <c r="H273" s="195"/>
      <c r="I273" s="195"/>
      <c r="J273" s="195"/>
      <c r="K273" s="77"/>
      <c r="L273" s="77"/>
      <c r="M273" s="77"/>
    </row>
    <row r="274" spans="1:13" x14ac:dyDescent="0.25">
      <c r="A274" s="3" t="s">
        <v>44</v>
      </c>
      <c r="B274" s="178">
        <v>111</v>
      </c>
      <c r="C274" s="178">
        <v>110</v>
      </c>
      <c r="D274" s="178">
        <v>95</v>
      </c>
      <c r="E274" s="178">
        <v>90</v>
      </c>
      <c r="F274" s="178">
        <v>138</v>
      </c>
      <c r="G274" s="178">
        <v>95</v>
      </c>
      <c r="H274" s="178">
        <v>78</v>
      </c>
      <c r="I274" s="178">
        <v>77</v>
      </c>
      <c r="J274" s="178">
        <v>71</v>
      </c>
      <c r="K274" s="178">
        <v>89</v>
      </c>
      <c r="L274" s="178">
        <v>76</v>
      </c>
      <c r="M274" s="178">
        <v>57</v>
      </c>
    </row>
    <row r="275" spans="1:13" x14ac:dyDescent="0.25">
      <c r="A275" s="3" t="s">
        <v>45</v>
      </c>
      <c r="B275" s="178">
        <v>973</v>
      </c>
      <c r="C275" s="178">
        <v>1069</v>
      </c>
      <c r="D275" s="178">
        <v>940</v>
      </c>
      <c r="E275" s="178">
        <v>1247</v>
      </c>
      <c r="F275" s="178">
        <v>1336</v>
      </c>
      <c r="G275" s="178">
        <v>1101</v>
      </c>
      <c r="H275" s="178">
        <v>953</v>
      </c>
      <c r="I275" s="178">
        <v>1112</v>
      </c>
      <c r="J275" s="178">
        <v>1224</v>
      </c>
      <c r="K275" s="178">
        <v>1157</v>
      </c>
      <c r="L275" s="178">
        <v>1110</v>
      </c>
      <c r="M275" s="178">
        <v>1005</v>
      </c>
    </row>
    <row r="276" spans="1:13" x14ac:dyDescent="0.25">
      <c r="A276" s="25" t="s">
        <v>46</v>
      </c>
      <c r="B276" s="178">
        <v>51</v>
      </c>
      <c r="C276" s="178">
        <v>66</v>
      </c>
      <c r="D276" s="178">
        <v>27</v>
      </c>
      <c r="E276" s="178">
        <v>31</v>
      </c>
      <c r="F276" s="178">
        <v>33</v>
      </c>
      <c r="G276" s="178">
        <v>26</v>
      </c>
      <c r="H276" s="178">
        <v>27</v>
      </c>
      <c r="I276" s="178">
        <v>32</v>
      </c>
      <c r="J276" s="178">
        <v>28</v>
      </c>
      <c r="K276" s="178">
        <v>33</v>
      </c>
      <c r="L276" s="178">
        <v>33</v>
      </c>
      <c r="M276" s="178">
        <v>32</v>
      </c>
    </row>
    <row r="277" spans="1:13" x14ac:dyDescent="0.25">
      <c r="A277" s="25" t="s">
        <v>47</v>
      </c>
      <c r="B277" s="179">
        <v>512</v>
      </c>
      <c r="C277" s="179">
        <v>461</v>
      </c>
      <c r="D277" s="179">
        <v>435</v>
      </c>
      <c r="E277" s="179">
        <v>379</v>
      </c>
      <c r="F277" s="179">
        <v>493</v>
      </c>
      <c r="G277" s="179">
        <v>443</v>
      </c>
      <c r="H277" s="179">
        <v>446</v>
      </c>
      <c r="I277" s="179">
        <v>484</v>
      </c>
      <c r="J277" s="179">
        <v>438</v>
      </c>
      <c r="K277" s="179">
        <v>433</v>
      </c>
      <c r="L277" s="179">
        <v>386</v>
      </c>
      <c r="M277" s="179">
        <v>338</v>
      </c>
    </row>
    <row r="278" spans="1:13" x14ac:dyDescent="0.25">
      <c r="A278" s="27" t="s">
        <v>4</v>
      </c>
      <c r="B278" s="175">
        <v>1646</v>
      </c>
      <c r="C278" s="175">
        <v>1706</v>
      </c>
      <c r="D278" s="175">
        <v>1497</v>
      </c>
      <c r="E278" s="175">
        <v>1748</v>
      </c>
      <c r="F278" s="175">
        <v>2000</v>
      </c>
      <c r="G278" s="175">
        <v>1665</v>
      </c>
      <c r="H278" s="175">
        <v>1504</v>
      </c>
      <c r="I278" s="175">
        <v>1704</v>
      </c>
      <c r="J278" s="175">
        <v>1761</v>
      </c>
      <c r="K278" s="175">
        <v>1712</v>
      </c>
      <c r="L278" s="175">
        <v>1606</v>
      </c>
      <c r="M278" s="175">
        <v>1433</v>
      </c>
    </row>
    <row r="279" spans="1:13" x14ac:dyDescent="0.25">
      <c r="A279" s="2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</row>
    <row r="280" spans="1:13" x14ac:dyDescent="0.25">
      <c r="A280" s="27" t="s">
        <v>2</v>
      </c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</row>
    <row r="281" spans="1:13" x14ac:dyDescent="0.25">
      <c r="A281" s="3" t="s">
        <v>44</v>
      </c>
      <c r="B281" s="178">
        <v>18</v>
      </c>
      <c r="C281" s="178">
        <v>17</v>
      </c>
      <c r="D281" s="178">
        <v>16</v>
      </c>
      <c r="E281" s="178">
        <v>14</v>
      </c>
      <c r="F281" s="178">
        <v>31</v>
      </c>
      <c r="G281" s="178">
        <v>15</v>
      </c>
      <c r="H281" s="178">
        <v>15</v>
      </c>
      <c r="I281" s="178">
        <v>16</v>
      </c>
      <c r="J281" s="178">
        <v>22</v>
      </c>
      <c r="K281" s="178">
        <v>14</v>
      </c>
      <c r="L281" s="178">
        <v>17</v>
      </c>
      <c r="M281" s="178">
        <v>18</v>
      </c>
    </row>
    <row r="282" spans="1:13" x14ac:dyDescent="0.25">
      <c r="A282" s="3" t="s">
        <v>45</v>
      </c>
      <c r="B282" s="178">
        <v>791</v>
      </c>
      <c r="C282" s="178">
        <v>902</v>
      </c>
      <c r="D282" s="178">
        <v>872</v>
      </c>
      <c r="E282" s="178">
        <v>817</v>
      </c>
      <c r="F282" s="178">
        <v>1250</v>
      </c>
      <c r="G282" s="178">
        <v>946</v>
      </c>
      <c r="H282" s="178">
        <v>802</v>
      </c>
      <c r="I282" s="178">
        <v>789</v>
      </c>
      <c r="J282" s="178">
        <v>902</v>
      </c>
      <c r="K282" s="178">
        <v>861</v>
      </c>
      <c r="L282" s="178">
        <v>930</v>
      </c>
      <c r="M282" s="178">
        <v>770</v>
      </c>
    </row>
    <row r="283" spans="1:13" x14ac:dyDescent="0.25">
      <c r="A283" s="25" t="s">
        <v>46</v>
      </c>
      <c r="B283" s="178">
        <v>12</v>
      </c>
      <c r="C283" s="178">
        <v>13</v>
      </c>
      <c r="D283" s="178">
        <v>19</v>
      </c>
      <c r="E283" s="178">
        <v>11</v>
      </c>
      <c r="F283" s="178">
        <v>25</v>
      </c>
      <c r="G283" s="178">
        <v>20</v>
      </c>
      <c r="H283" s="178">
        <v>15</v>
      </c>
      <c r="I283" s="178">
        <v>13</v>
      </c>
      <c r="J283" s="178">
        <v>27</v>
      </c>
      <c r="K283" s="178">
        <v>14</v>
      </c>
      <c r="L283" s="178">
        <v>17</v>
      </c>
      <c r="M283" s="178">
        <v>23</v>
      </c>
    </row>
    <row r="284" spans="1:13" x14ac:dyDescent="0.25">
      <c r="A284" s="25" t="s">
        <v>47</v>
      </c>
      <c r="B284" s="180">
        <v>3.1E-2</v>
      </c>
      <c r="C284" s="180">
        <v>5.3999999999999999E-2</v>
      </c>
      <c r="D284" s="180">
        <v>4.7E-2</v>
      </c>
      <c r="E284" s="180">
        <v>3.5999999999999997E-2</v>
      </c>
      <c r="F284" s="180">
        <v>0.04</v>
      </c>
      <c r="G284" s="180">
        <v>0.03</v>
      </c>
      <c r="H284" s="180">
        <v>0.04</v>
      </c>
      <c r="I284" s="180">
        <v>5.3999999999999999E-2</v>
      </c>
      <c r="J284" s="180">
        <v>6.8000000000000005E-2</v>
      </c>
      <c r="K284" s="180">
        <v>0.17100000000000001</v>
      </c>
      <c r="L284" s="180">
        <v>0.156</v>
      </c>
      <c r="M284" s="180">
        <v>0.66600000000000004</v>
      </c>
    </row>
    <row r="285" spans="1:13" x14ac:dyDescent="0.25">
      <c r="A285" s="26" t="s">
        <v>51</v>
      </c>
      <c r="B285" s="175">
        <v>820</v>
      </c>
      <c r="C285" s="175">
        <v>931</v>
      </c>
      <c r="D285" s="175">
        <v>907</v>
      </c>
      <c r="E285" s="175">
        <v>842</v>
      </c>
      <c r="F285" s="175">
        <v>1306</v>
      </c>
      <c r="G285" s="175">
        <v>981</v>
      </c>
      <c r="H285" s="175">
        <v>833</v>
      </c>
      <c r="I285" s="175">
        <v>818</v>
      </c>
      <c r="J285" s="175">
        <v>951</v>
      </c>
      <c r="K285" s="175">
        <v>889</v>
      </c>
      <c r="L285" s="175">
        <v>964</v>
      </c>
      <c r="M285" s="175">
        <v>811</v>
      </c>
    </row>
    <row r="286" spans="1:13" x14ac:dyDescent="0.25">
      <c r="A286" s="26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</row>
    <row r="287" spans="1:13" x14ac:dyDescent="0.25">
      <c r="A287" s="26" t="s">
        <v>3</v>
      </c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</row>
    <row r="288" spans="1:13" x14ac:dyDescent="0.25">
      <c r="A288" s="3" t="s">
        <v>44</v>
      </c>
      <c r="B288" s="178">
        <v>213</v>
      </c>
      <c r="C288" s="178">
        <v>216</v>
      </c>
      <c r="D288" s="178">
        <v>178</v>
      </c>
      <c r="E288" s="178">
        <v>207</v>
      </c>
      <c r="F288" s="178">
        <v>187</v>
      </c>
      <c r="G288" s="178">
        <v>229</v>
      </c>
      <c r="H288" s="178">
        <v>212</v>
      </c>
      <c r="I288" s="178">
        <v>232</v>
      </c>
      <c r="J288" s="178">
        <v>268</v>
      </c>
      <c r="K288" s="178">
        <v>274</v>
      </c>
      <c r="L288" s="178">
        <v>311</v>
      </c>
      <c r="M288" s="178">
        <v>197</v>
      </c>
    </row>
    <row r="289" spans="1:13" x14ac:dyDescent="0.25">
      <c r="A289" s="3" t="s">
        <v>45</v>
      </c>
      <c r="B289" s="178">
        <v>535</v>
      </c>
      <c r="C289" s="178">
        <v>668</v>
      </c>
      <c r="D289" s="178">
        <v>491</v>
      </c>
      <c r="E289" s="178">
        <v>659</v>
      </c>
      <c r="F289" s="178">
        <v>520</v>
      </c>
      <c r="G289" s="178">
        <v>665</v>
      </c>
      <c r="H289" s="178">
        <v>620</v>
      </c>
      <c r="I289" s="178">
        <v>701</v>
      </c>
      <c r="J289" s="178">
        <v>702</v>
      </c>
      <c r="K289" s="178">
        <v>799</v>
      </c>
      <c r="L289" s="178">
        <v>907</v>
      </c>
      <c r="M289" s="178">
        <v>606</v>
      </c>
    </row>
    <row r="290" spans="1:13" x14ac:dyDescent="0.25">
      <c r="A290" s="25" t="s">
        <v>46</v>
      </c>
      <c r="B290" s="178">
        <v>23</v>
      </c>
      <c r="C290" s="178">
        <v>30</v>
      </c>
      <c r="D290" s="178">
        <v>20</v>
      </c>
      <c r="E290" s="178">
        <v>26</v>
      </c>
      <c r="F290" s="178">
        <v>21</v>
      </c>
      <c r="G290" s="178">
        <v>33</v>
      </c>
      <c r="H290" s="178">
        <v>23</v>
      </c>
      <c r="I290" s="178">
        <v>27</v>
      </c>
      <c r="J290" s="178">
        <v>26</v>
      </c>
      <c r="K290" s="178">
        <v>36</v>
      </c>
      <c r="L290" s="178">
        <v>41</v>
      </c>
      <c r="M290" s="178">
        <v>28</v>
      </c>
    </row>
    <row r="291" spans="1:13" x14ac:dyDescent="0.25">
      <c r="A291" s="25" t="s">
        <v>47</v>
      </c>
      <c r="B291" s="180">
        <v>0.193</v>
      </c>
      <c r="C291" s="180">
        <v>6.8000000000000005E-2</v>
      </c>
      <c r="D291" s="192">
        <v>3</v>
      </c>
      <c r="E291" s="192">
        <v>2.5</v>
      </c>
      <c r="F291" s="192">
        <v>2.8</v>
      </c>
      <c r="G291" s="192">
        <v>2.8580000000000001</v>
      </c>
      <c r="H291" s="192">
        <v>3</v>
      </c>
      <c r="I291" s="192">
        <v>3</v>
      </c>
      <c r="J291" s="192">
        <v>3.9</v>
      </c>
      <c r="K291" s="192">
        <v>3</v>
      </c>
      <c r="L291" s="192">
        <v>4.0999999999999996</v>
      </c>
      <c r="M291" s="192">
        <v>5</v>
      </c>
    </row>
    <row r="292" spans="1:13" x14ac:dyDescent="0.25">
      <c r="A292" s="26" t="s">
        <v>670</v>
      </c>
      <c r="B292" s="175">
        <v>771</v>
      </c>
      <c r="C292" s="175">
        <v>913</v>
      </c>
      <c r="D292" s="175">
        <v>692</v>
      </c>
      <c r="E292" s="175">
        <v>894</v>
      </c>
      <c r="F292" s="175">
        <v>731</v>
      </c>
      <c r="G292" s="175">
        <v>929</v>
      </c>
      <c r="H292" s="175">
        <v>859</v>
      </c>
      <c r="I292" s="175">
        <v>964</v>
      </c>
      <c r="J292" s="175">
        <v>1000</v>
      </c>
      <c r="K292" s="175">
        <v>1113</v>
      </c>
      <c r="L292" s="175">
        <v>1263</v>
      </c>
      <c r="M292" s="175">
        <v>836</v>
      </c>
    </row>
    <row r="293" spans="1:13" x14ac:dyDescent="0.25">
      <c r="A293" s="26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</row>
    <row r="294" spans="1:13" x14ac:dyDescent="0.25">
      <c r="A294" s="26" t="s">
        <v>52</v>
      </c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</row>
    <row r="295" spans="1:13" x14ac:dyDescent="0.25">
      <c r="A295" s="3" t="s">
        <v>44</v>
      </c>
      <c r="B295" s="178">
        <v>33</v>
      </c>
      <c r="C295" s="178">
        <v>29</v>
      </c>
      <c r="D295" s="178">
        <v>30</v>
      </c>
      <c r="E295" s="178">
        <v>25</v>
      </c>
      <c r="F295" s="178">
        <v>45</v>
      </c>
      <c r="G295" s="178">
        <v>27</v>
      </c>
      <c r="H295" s="178">
        <v>26</v>
      </c>
      <c r="I295" s="178">
        <v>21</v>
      </c>
      <c r="J295" s="178">
        <v>27</v>
      </c>
      <c r="K295" s="178">
        <v>39</v>
      </c>
      <c r="L295" s="178">
        <v>43</v>
      </c>
      <c r="M295" s="178">
        <v>24</v>
      </c>
    </row>
    <row r="296" spans="1:13" x14ac:dyDescent="0.25">
      <c r="A296" s="3" t="s">
        <v>45</v>
      </c>
      <c r="B296" s="178">
        <v>307</v>
      </c>
      <c r="C296" s="178">
        <v>294</v>
      </c>
      <c r="D296" s="178">
        <v>251</v>
      </c>
      <c r="E296" s="178">
        <v>222</v>
      </c>
      <c r="F296" s="178">
        <v>331</v>
      </c>
      <c r="G296" s="178">
        <v>231</v>
      </c>
      <c r="H296" s="178">
        <v>257</v>
      </c>
      <c r="I296" s="178">
        <v>190</v>
      </c>
      <c r="J296" s="178">
        <v>203</v>
      </c>
      <c r="K296" s="178">
        <v>294</v>
      </c>
      <c r="L296" s="178">
        <v>434</v>
      </c>
      <c r="M296" s="178">
        <v>232</v>
      </c>
    </row>
    <row r="297" spans="1:13" x14ac:dyDescent="0.25">
      <c r="A297" s="25" t="s">
        <v>46</v>
      </c>
      <c r="B297" s="178">
        <v>10</v>
      </c>
      <c r="C297" s="178">
        <v>10</v>
      </c>
      <c r="D297" s="178">
        <v>7</v>
      </c>
      <c r="E297" s="178">
        <v>6</v>
      </c>
      <c r="F297" s="178">
        <v>11</v>
      </c>
      <c r="G297" s="178">
        <v>8</v>
      </c>
      <c r="H297" s="178">
        <v>8</v>
      </c>
      <c r="I297" s="178">
        <v>6</v>
      </c>
      <c r="J297" s="178">
        <v>7</v>
      </c>
      <c r="K297" s="178">
        <v>8</v>
      </c>
      <c r="L297" s="178">
        <v>10</v>
      </c>
      <c r="M297" s="178">
        <v>7</v>
      </c>
    </row>
    <row r="298" spans="1:13" x14ac:dyDescent="0.25">
      <c r="A298" s="25" t="s">
        <v>47</v>
      </c>
      <c r="B298" s="179">
        <v>4</v>
      </c>
      <c r="C298" s="179">
        <v>5</v>
      </c>
      <c r="D298" s="179">
        <v>8</v>
      </c>
      <c r="E298" s="179">
        <v>6</v>
      </c>
      <c r="F298" s="179">
        <v>11</v>
      </c>
      <c r="G298" s="179">
        <v>7</v>
      </c>
      <c r="H298" s="179">
        <v>9</v>
      </c>
      <c r="I298" s="179">
        <v>8</v>
      </c>
      <c r="J298" s="179">
        <v>9</v>
      </c>
      <c r="K298" s="179">
        <v>11</v>
      </c>
      <c r="L298" s="179">
        <v>13</v>
      </c>
      <c r="M298" s="179">
        <v>7</v>
      </c>
    </row>
    <row r="299" spans="1:13" x14ac:dyDescent="0.25">
      <c r="A299" s="27" t="s">
        <v>5</v>
      </c>
      <c r="B299" s="175">
        <v>355</v>
      </c>
      <c r="C299" s="175">
        <v>338</v>
      </c>
      <c r="D299" s="175">
        <v>296</v>
      </c>
      <c r="E299" s="175">
        <v>260</v>
      </c>
      <c r="F299" s="175">
        <v>398</v>
      </c>
      <c r="G299" s="175">
        <v>273</v>
      </c>
      <c r="H299" s="175">
        <v>300</v>
      </c>
      <c r="I299" s="175">
        <v>226</v>
      </c>
      <c r="J299" s="175">
        <v>246</v>
      </c>
      <c r="K299" s="175">
        <v>351</v>
      </c>
      <c r="L299" s="175">
        <v>500</v>
      </c>
      <c r="M299" s="175">
        <v>270</v>
      </c>
    </row>
    <row r="300" spans="1:13" x14ac:dyDescent="0.25">
      <c r="A300" s="27"/>
    </row>
    <row r="301" spans="1:13" ht="15.75" thickBot="1" x14ac:dyDescent="0.3">
      <c r="A301" s="3"/>
    </row>
    <row r="302" spans="1:13" ht="15.75" thickBot="1" x14ac:dyDescent="0.3">
      <c r="A302" s="26" t="s">
        <v>53</v>
      </c>
      <c r="B302" s="212">
        <v>40179</v>
      </c>
      <c r="C302" s="210">
        <v>40219</v>
      </c>
      <c r="D302" s="210">
        <v>40238</v>
      </c>
      <c r="E302" s="210">
        <v>40278</v>
      </c>
      <c r="F302" s="210">
        <v>40308</v>
      </c>
      <c r="G302" s="210">
        <v>40339</v>
      </c>
      <c r="H302" s="210">
        <v>40369</v>
      </c>
      <c r="I302" s="210">
        <v>40400</v>
      </c>
      <c r="J302" s="210">
        <v>40431</v>
      </c>
      <c r="K302" s="210">
        <v>40452</v>
      </c>
      <c r="L302" s="210">
        <v>40483</v>
      </c>
      <c r="M302" s="211">
        <v>40513</v>
      </c>
    </row>
    <row r="303" spans="1:13" x14ac:dyDescent="0.25">
      <c r="A303" s="3" t="s">
        <v>44</v>
      </c>
      <c r="B303" s="181">
        <v>1317</v>
      </c>
      <c r="C303" s="181">
        <v>1354</v>
      </c>
      <c r="D303" s="181">
        <v>1288</v>
      </c>
      <c r="E303" s="181">
        <v>1409</v>
      </c>
      <c r="F303" s="181">
        <v>1974</v>
      </c>
      <c r="G303" s="181">
        <v>1273</v>
      </c>
      <c r="H303" s="181">
        <v>1206</v>
      </c>
      <c r="I303" s="181">
        <v>1380</v>
      </c>
      <c r="J303" s="181">
        <v>1392</v>
      </c>
      <c r="K303" s="181">
        <v>1344</v>
      </c>
      <c r="L303" s="181">
        <v>1717</v>
      </c>
      <c r="M303" s="181">
        <v>1203</v>
      </c>
    </row>
    <row r="304" spans="1:13" x14ac:dyDescent="0.25">
      <c r="A304" s="3" t="s">
        <v>45</v>
      </c>
      <c r="B304" s="178">
        <v>9201</v>
      </c>
      <c r="C304" s="178">
        <v>10476</v>
      </c>
      <c r="D304" s="178">
        <v>9105</v>
      </c>
      <c r="E304" s="178">
        <v>9970</v>
      </c>
      <c r="F304" s="178">
        <v>14041</v>
      </c>
      <c r="G304" s="178">
        <v>10256</v>
      </c>
      <c r="H304" s="178">
        <v>9012</v>
      </c>
      <c r="I304" s="178">
        <v>9652</v>
      </c>
      <c r="J304" s="178">
        <v>10054</v>
      </c>
      <c r="K304" s="178">
        <v>9444</v>
      </c>
      <c r="L304" s="178">
        <v>11769</v>
      </c>
      <c r="M304" s="178">
        <v>8777</v>
      </c>
    </row>
    <row r="305" spans="1:13" x14ac:dyDescent="0.25">
      <c r="A305" s="25" t="s">
        <v>46</v>
      </c>
      <c r="B305" s="178">
        <v>179</v>
      </c>
      <c r="C305" s="178">
        <v>218</v>
      </c>
      <c r="D305" s="178">
        <v>177</v>
      </c>
      <c r="E305" s="178">
        <v>172</v>
      </c>
      <c r="F305" s="178">
        <v>246</v>
      </c>
      <c r="G305" s="178">
        <v>181</v>
      </c>
      <c r="H305" s="178">
        <v>153</v>
      </c>
      <c r="I305" s="178">
        <v>196</v>
      </c>
      <c r="J305" s="178">
        <v>195</v>
      </c>
      <c r="K305" s="178">
        <v>209</v>
      </c>
      <c r="L305" s="178">
        <v>263</v>
      </c>
      <c r="M305" s="178">
        <v>196</v>
      </c>
    </row>
    <row r="306" spans="1:13" x14ac:dyDescent="0.25">
      <c r="A306" s="25" t="s">
        <v>47</v>
      </c>
      <c r="B306" s="178">
        <v>516</v>
      </c>
      <c r="C306" s="178">
        <v>467</v>
      </c>
      <c r="D306" s="178">
        <v>446</v>
      </c>
      <c r="E306" s="178">
        <v>388</v>
      </c>
      <c r="F306" s="178">
        <v>507</v>
      </c>
      <c r="G306" s="178">
        <v>452</v>
      </c>
      <c r="H306" s="178">
        <v>459</v>
      </c>
      <c r="I306" s="178">
        <v>495</v>
      </c>
      <c r="J306" s="178">
        <v>450</v>
      </c>
      <c r="K306" s="178">
        <v>447</v>
      </c>
      <c r="L306" s="178">
        <v>403</v>
      </c>
      <c r="M306" s="178">
        <v>351</v>
      </c>
    </row>
    <row r="307" spans="1:13" x14ac:dyDescent="0.25">
      <c r="A307" s="26" t="s">
        <v>13</v>
      </c>
      <c r="B307" s="175">
        <v>11213</v>
      </c>
      <c r="C307" s="175">
        <v>12515</v>
      </c>
      <c r="D307" s="175">
        <v>11016</v>
      </c>
      <c r="E307" s="175">
        <v>11939</v>
      </c>
      <c r="F307" s="175">
        <v>16768</v>
      </c>
      <c r="G307" s="175">
        <v>12162</v>
      </c>
      <c r="H307" s="175">
        <v>10829</v>
      </c>
      <c r="I307" s="175">
        <v>11722</v>
      </c>
      <c r="J307" s="175">
        <v>12092</v>
      </c>
      <c r="K307" s="175">
        <v>11445</v>
      </c>
      <c r="L307" s="175">
        <v>14152</v>
      </c>
      <c r="M307" s="175">
        <v>10528</v>
      </c>
    </row>
    <row r="308" spans="1:13" ht="15.75" x14ac:dyDescent="0.25">
      <c r="A308" s="207">
        <v>2009</v>
      </c>
      <c r="B308" s="273" t="s">
        <v>671</v>
      </c>
      <c r="C308" s="273"/>
      <c r="D308" s="273"/>
      <c r="E308" s="273"/>
      <c r="F308" s="273"/>
      <c r="G308" s="273"/>
      <c r="H308" s="273"/>
      <c r="I308" s="273"/>
      <c r="J308" s="273"/>
      <c r="K308" s="273"/>
      <c r="L308" s="273"/>
      <c r="M308" s="273"/>
    </row>
    <row r="309" spans="1:13" ht="15.75" thickBot="1" x14ac:dyDescent="0.3">
      <c r="A309" s="3"/>
    </row>
    <row r="310" spans="1:13" ht="15.75" thickBot="1" x14ac:dyDescent="0.3">
      <c r="A310" s="26" t="s">
        <v>0</v>
      </c>
      <c r="B310" s="212">
        <v>39814</v>
      </c>
      <c r="C310" s="210">
        <v>39845</v>
      </c>
      <c r="D310" s="210">
        <v>39873</v>
      </c>
      <c r="E310" s="210">
        <v>39904</v>
      </c>
      <c r="F310" s="210">
        <v>39934</v>
      </c>
      <c r="G310" s="210">
        <v>39965</v>
      </c>
      <c r="H310" s="210">
        <v>39995</v>
      </c>
      <c r="I310" s="210">
        <v>40026</v>
      </c>
      <c r="J310" s="210">
        <v>40057</v>
      </c>
      <c r="K310" s="210">
        <v>40087</v>
      </c>
      <c r="L310" s="210">
        <v>40126</v>
      </c>
      <c r="M310" s="211">
        <v>40148</v>
      </c>
    </row>
    <row r="311" spans="1:13" x14ac:dyDescent="0.25">
      <c r="A311" s="3" t="s">
        <v>44</v>
      </c>
      <c r="B311" s="184">
        <v>866</v>
      </c>
      <c r="C311" s="184">
        <v>910</v>
      </c>
      <c r="D311" s="184">
        <v>800</v>
      </c>
      <c r="E311" s="184">
        <v>707</v>
      </c>
      <c r="F311" s="184">
        <v>1083</v>
      </c>
      <c r="G311" s="184">
        <v>1089</v>
      </c>
      <c r="H311" s="184">
        <v>760</v>
      </c>
      <c r="I311" s="184">
        <v>922</v>
      </c>
      <c r="J311" s="184">
        <v>809</v>
      </c>
      <c r="K311" s="184">
        <v>746</v>
      </c>
      <c r="L311" s="184">
        <v>950</v>
      </c>
      <c r="M311" s="178">
        <v>714</v>
      </c>
    </row>
    <row r="312" spans="1:13" x14ac:dyDescent="0.25">
      <c r="A312" s="3" t="s">
        <v>45</v>
      </c>
      <c r="B312" s="185">
        <v>2619</v>
      </c>
      <c r="C312" s="185">
        <v>3150</v>
      </c>
      <c r="D312" s="185">
        <v>2939</v>
      </c>
      <c r="E312" s="185">
        <v>2551</v>
      </c>
      <c r="F312" s="185">
        <v>3549</v>
      </c>
      <c r="G312" s="185">
        <v>3888</v>
      </c>
      <c r="H312" s="185">
        <v>3325</v>
      </c>
      <c r="I312" s="185">
        <v>3742</v>
      </c>
      <c r="J312" s="185">
        <v>3493</v>
      </c>
      <c r="K312" s="185">
        <v>3666</v>
      </c>
      <c r="L312" s="185">
        <v>3767</v>
      </c>
      <c r="M312" s="178">
        <v>3108</v>
      </c>
    </row>
    <row r="313" spans="1:13" x14ac:dyDescent="0.25">
      <c r="A313" s="25" t="s">
        <v>46</v>
      </c>
      <c r="B313" s="184">
        <v>92</v>
      </c>
      <c r="C313" s="184">
        <v>83</v>
      </c>
      <c r="D313" s="184">
        <v>87</v>
      </c>
      <c r="E313" s="184">
        <v>63</v>
      </c>
      <c r="F313" s="184">
        <v>91</v>
      </c>
      <c r="G313" s="184">
        <v>130</v>
      </c>
      <c r="H313" s="184">
        <v>84</v>
      </c>
      <c r="I313" s="184">
        <v>73</v>
      </c>
      <c r="J313" s="184">
        <v>71</v>
      </c>
      <c r="K313" s="184">
        <v>60</v>
      </c>
      <c r="L313" s="184">
        <v>69</v>
      </c>
      <c r="M313" s="178">
        <v>64</v>
      </c>
    </row>
    <row r="314" spans="1:13" x14ac:dyDescent="0.25">
      <c r="A314" s="25" t="s">
        <v>47</v>
      </c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</row>
    <row r="315" spans="1:13" x14ac:dyDescent="0.25">
      <c r="A315" s="26" t="s">
        <v>48</v>
      </c>
      <c r="B315" s="209">
        <v>3577</v>
      </c>
      <c r="C315" s="209">
        <v>4143</v>
      </c>
      <c r="D315" s="209">
        <v>3825</v>
      </c>
      <c r="E315" s="209">
        <v>3321</v>
      </c>
      <c r="F315" s="209">
        <v>4723</v>
      </c>
      <c r="G315" s="209">
        <v>5107</v>
      </c>
      <c r="H315" s="209">
        <v>4168</v>
      </c>
      <c r="I315" s="209">
        <v>4738</v>
      </c>
      <c r="J315" s="209">
        <v>4373</v>
      </c>
      <c r="K315" s="209">
        <v>4472</v>
      </c>
      <c r="L315" s="209">
        <v>4786</v>
      </c>
      <c r="M315" s="175">
        <v>3886</v>
      </c>
    </row>
    <row r="316" spans="1:13" x14ac:dyDescent="0.25">
      <c r="A316" s="3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</row>
    <row r="317" spans="1:13" x14ac:dyDescent="0.25">
      <c r="A317" s="27" t="s">
        <v>1</v>
      </c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</row>
    <row r="318" spans="1:13" x14ac:dyDescent="0.25">
      <c r="A318" s="3" t="s">
        <v>44</v>
      </c>
      <c r="B318" s="186">
        <v>83</v>
      </c>
      <c r="C318" s="186">
        <v>99</v>
      </c>
      <c r="D318" s="186">
        <v>157</v>
      </c>
      <c r="E318" s="186">
        <v>69</v>
      </c>
      <c r="F318" s="186">
        <v>70</v>
      </c>
      <c r="G318" s="186">
        <v>114</v>
      </c>
      <c r="H318" s="186">
        <v>65</v>
      </c>
      <c r="I318" s="186">
        <v>64</v>
      </c>
      <c r="J318" s="186">
        <v>105</v>
      </c>
      <c r="K318" s="186">
        <v>64</v>
      </c>
      <c r="L318" s="186">
        <v>55</v>
      </c>
      <c r="M318" s="178">
        <v>81</v>
      </c>
    </row>
    <row r="319" spans="1:13" x14ac:dyDescent="0.25">
      <c r="A319" s="3" t="s">
        <v>45</v>
      </c>
      <c r="B319" s="189">
        <v>2892</v>
      </c>
      <c r="C319" s="189">
        <v>3327</v>
      </c>
      <c r="D319" s="189">
        <v>3959</v>
      </c>
      <c r="E319" s="189">
        <v>2969</v>
      </c>
      <c r="F319" s="189">
        <v>2918</v>
      </c>
      <c r="G319" s="189">
        <v>2801</v>
      </c>
      <c r="H319" s="189">
        <v>2460</v>
      </c>
      <c r="I319" s="189">
        <v>2379</v>
      </c>
      <c r="J319" s="189">
        <v>2878</v>
      </c>
      <c r="K319" s="189">
        <v>2752</v>
      </c>
      <c r="L319" s="189">
        <v>2415</v>
      </c>
      <c r="M319" s="178">
        <v>2149</v>
      </c>
    </row>
    <row r="320" spans="1:13" x14ac:dyDescent="0.25">
      <c r="A320" s="25" t="s">
        <v>46</v>
      </c>
      <c r="B320" s="186">
        <v>10</v>
      </c>
      <c r="C320" s="186">
        <v>10</v>
      </c>
      <c r="D320" s="186">
        <v>10</v>
      </c>
      <c r="E320" s="186">
        <v>7</v>
      </c>
      <c r="F320" s="186">
        <v>8</v>
      </c>
      <c r="G320" s="186">
        <v>11</v>
      </c>
      <c r="H320" s="186">
        <v>7</v>
      </c>
      <c r="I320" s="186">
        <v>9</v>
      </c>
      <c r="J320" s="186">
        <v>7</v>
      </c>
      <c r="K320" s="186">
        <v>7</v>
      </c>
      <c r="L320" s="186">
        <v>9</v>
      </c>
      <c r="M320" s="178">
        <v>7</v>
      </c>
    </row>
    <row r="321" spans="1:13" x14ac:dyDescent="0.25">
      <c r="A321" s="25" t="s">
        <v>47</v>
      </c>
      <c r="B321" s="187"/>
      <c r="C321" s="187"/>
      <c r="D321" s="187"/>
      <c r="E321" s="187"/>
      <c r="F321" s="187"/>
      <c r="G321" s="187"/>
      <c r="H321" s="187"/>
      <c r="I321" s="187"/>
      <c r="J321" s="187"/>
      <c r="K321" s="187"/>
      <c r="L321" s="187"/>
      <c r="M321" s="90"/>
    </row>
    <row r="322" spans="1:13" x14ac:dyDescent="0.25">
      <c r="A322" s="26" t="s">
        <v>49</v>
      </c>
      <c r="B322" s="209">
        <v>2985</v>
      </c>
      <c r="C322" s="209">
        <v>3436</v>
      </c>
      <c r="D322" s="209">
        <v>4126</v>
      </c>
      <c r="E322" s="209">
        <v>3045</v>
      </c>
      <c r="F322" s="209">
        <v>2996</v>
      </c>
      <c r="G322" s="209">
        <v>2926</v>
      </c>
      <c r="H322" s="209">
        <v>2532</v>
      </c>
      <c r="I322" s="209">
        <v>2452</v>
      </c>
      <c r="J322" s="209">
        <v>2990</v>
      </c>
      <c r="K322" s="209">
        <v>2824</v>
      </c>
      <c r="L322" s="209">
        <v>2479</v>
      </c>
      <c r="M322" s="175">
        <v>2237</v>
      </c>
    </row>
    <row r="323" spans="1:13" x14ac:dyDescent="0.25">
      <c r="A323" s="26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188"/>
      <c r="M323" s="77"/>
    </row>
    <row r="324" spans="1:13" x14ac:dyDescent="0.25">
      <c r="A324" s="26" t="s">
        <v>50</v>
      </c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188"/>
      <c r="M324" s="77"/>
    </row>
    <row r="325" spans="1:13" x14ac:dyDescent="0.25">
      <c r="A325" s="3" t="s">
        <v>44</v>
      </c>
      <c r="B325" s="186">
        <v>129</v>
      </c>
      <c r="C325" s="186">
        <v>121</v>
      </c>
      <c r="D325" s="186">
        <v>112</v>
      </c>
      <c r="E325" s="186">
        <v>102</v>
      </c>
      <c r="F325" s="186">
        <v>119</v>
      </c>
      <c r="G325" s="186">
        <v>109</v>
      </c>
      <c r="H325" s="186">
        <v>113</v>
      </c>
      <c r="I325" s="186">
        <v>120</v>
      </c>
      <c r="J325" s="186">
        <v>117</v>
      </c>
      <c r="K325" s="186">
        <v>124</v>
      </c>
      <c r="L325" s="186">
        <v>99</v>
      </c>
      <c r="M325" s="178">
        <v>96</v>
      </c>
    </row>
    <row r="326" spans="1:13" x14ac:dyDescent="0.25">
      <c r="A326" s="3" t="s">
        <v>45</v>
      </c>
      <c r="B326" s="186">
        <v>802</v>
      </c>
      <c r="C326" s="186">
        <v>840</v>
      </c>
      <c r="D326" s="186">
        <v>750</v>
      </c>
      <c r="E326" s="186">
        <v>707</v>
      </c>
      <c r="F326" s="186">
        <v>795</v>
      </c>
      <c r="G326" s="186">
        <v>843</v>
      </c>
      <c r="H326" s="186">
        <v>851</v>
      </c>
      <c r="I326" s="186">
        <v>882</v>
      </c>
      <c r="J326" s="186">
        <v>932</v>
      </c>
      <c r="K326" s="186">
        <v>982</v>
      </c>
      <c r="L326" s="186">
        <v>946</v>
      </c>
      <c r="M326" s="178">
        <v>908</v>
      </c>
    </row>
    <row r="327" spans="1:13" x14ac:dyDescent="0.25">
      <c r="A327" s="25" t="s">
        <v>46</v>
      </c>
      <c r="B327" s="186">
        <v>26</v>
      </c>
      <c r="C327" s="186">
        <v>30</v>
      </c>
      <c r="D327" s="186">
        <v>22</v>
      </c>
      <c r="E327" s="186">
        <v>27</v>
      </c>
      <c r="F327" s="186">
        <v>28</v>
      </c>
      <c r="G327" s="186">
        <v>32</v>
      </c>
      <c r="H327" s="186">
        <v>27</v>
      </c>
      <c r="I327" s="186">
        <v>30</v>
      </c>
      <c r="J327" s="186">
        <v>29</v>
      </c>
      <c r="K327" s="186">
        <v>67</v>
      </c>
      <c r="L327" s="186">
        <v>51</v>
      </c>
      <c r="M327" s="178">
        <v>44</v>
      </c>
    </row>
    <row r="328" spans="1:13" x14ac:dyDescent="0.25">
      <c r="A328" s="25" t="s">
        <v>47</v>
      </c>
      <c r="B328" s="186">
        <v>553</v>
      </c>
      <c r="C328" s="186">
        <v>631</v>
      </c>
      <c r="D328" s="186">
        <v>569</v>
      </c>
      <c r="E328" s="186">
        <v>481</v>
      </c>
      <c r="F328" s="186">
        <v>466</v>
      </c>
      <c r="G328" s="186">
        <v>476</v>
      </c>
      <c r="H328" s="186">
        <v>429</v>
      </c>
      <c r="I328" s="186">
        <v>437</v>
      </c>
      <c r="J328" s="186">
        <v>486</v>
      </c>
      <c r="K328" s="186">
        <v>553</v>
      </c>
      <c r="L328" s="186">
        <v>417</v>
      </c>
      <c r="M328" s="179">
        <v>399</v>
      </c>
    </row>
    <row r="329" spans="1:13" x14ac:dyDescent="0.25">
      <c r="A329" s="27" t="s">
        <v>4</v>
      </c>
      <c r="B329" s="209">
        <v>1510</v>
      </c>
      <c r="C329" s="209">
        <v>1621</v>
      </c>
      <c r="D329" s="209">
        <v>1452</v>
      </c>
      <c r="E329" s="209">
        <v>1318</v>
      </c>
      <c r="F329" s="209">
        <v>1407</v>
      </c>
      <c r="G329" s="209">
        <v>1460</v>
      </c>
      <c r="H329" s="209">
        <v>1421</v>
      </c>
      <c r="I329" s="209">
        <v>1470</v>
      </c>
      <c r="J329" s="209">
        <v>1564</v>
      </c>
      <c r="K329" s="209">
        <v>1726</v>
      </c>
      <c r="L329" s="209">
        <v>1514</v>
      </c>
      <c r="M329" s="175">
        <v>1448</v>
      </c>
    </row>
    <row r="330" spans="1:13" x14ac:dyDescent="0.25">
      <c r="A330" s="2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188"/>
      <c r="M330" s="77"/>
    </row>
    <row r="331" spans="1:13" x14ac:dyDescent="0.25">
      <c r="A331" s="27" t="s">
        <v>2</v>
      </c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188"/>
      <c r="M331" s="77"/>
    </row>
    <row r="332" spans="1:13" x14ac:dyDescent="0.25">
      <c r="A332" s="3" t="s">
        <v>44</v>
      </c>
      <c r="B332" s="186">
        <v>8</v>
      </c>
      <c r="C332" s="186">
        <v>9</v>
      </c>
      <c r="D332" s="186">
        <v>14</v>
      </c>
      <c r="E332" s="186">
        <v>7</v>
      </c>
      <c r="F332" s="186">
        <v>9</v>
      </c>
      <c r="G332" s="186">
        <v>11</v>
      </c>
      <c r="H332" s="186">
        <v>6</v>
      </c>
      <c r="I332" s="186">
        <v>8</v>
      </c>
      <c r="J332" s="186">
        <v>12</v>
      </c>
      <c r="K332" s="186">
        <v>8</v>
      </c>
      <c r="L332" s="186">
        <v>9</v>
      </c>
      <c r="M332" s="178">
        <v>18</v>
      </c>
    </row>
    <row r="333" spans="1:13" x14ac:dyDescent="0.25">
      <c r="A333" s="3" t="s">
        <v>45</v>
      </c>
      <c r="B333" s="186">
        <v>442</v>
      </c>
      <c r="C333" s="186">
        <v>493</v>
      </c>
      <c r="D333" s="186">
        <v>523</v>
      </c>
      <c r="E333" s="186">
        <v>437</v>
      </c>
      <c r="F333" s="186">
        <v>528</v>
      </c>
      <c r="G333" s="186">
        <v>678</v>
      </c>
      <c r="H333" s="186">
        <v>597</v>
      </c>
      <c r="I333" s="186">
        <v>598</v>
      </c>
      <c r="J333" s="186">
        <v>729</v>
      </c>
      <c r="K333" s="186">
        <v>729</v>
      </c>
      <c r="L333" s="186">
        <v>764</v>
      </c>
      <c r="M333" s="178">
        <v>700</v>
      </c>
    </row>
    <row r="334" spans="1:13" x14ac:dyDescent="0.25">
      <c r="A334" s="25" t="s">
        <v>46</v>
      </c>
      <c r="B334" s="186">
        <v>10</v>
      </c>
      <c r="C334" s="186">
        <v>10</v>
      </c>
      <c r="D334" s="186">
        <v>9</v>
      </c>
      <c r="E334" s="186">
        <v>7</v>
      </c>
      <c r="F334" s="186">
        <v>7</v>
      </c>
      <c r="G334" s="186">
        <v>13</v>
      </c>
      <c r="H334" s="186">
        <v>9</v>
      </c>
      <c r="I334" s="186">
        <v>10</v>
      </c>
      <c r="J334" s="186">
        <v>15</v>
      </c>
      <c r="K334" s="186">
        <v>9</v>
      </c>
      <c r="L334" s="186">
        <v>10</v>
      </c>
      <c r="M334" s="178">
        <v>17</v>
      </c>
    </row>
    <row r="335" spans="1:13" x14ac:dyDescent="0.25">
      <c r="A335" s="25" t="s">
        <v>47</v>
      </c>
      <c r="B335" s="186"/>
      <c r="C335" s="186"/>
      <c r="D335" s="186"/>
      <c r="E335" s="186"/>
      <c r="F335" s="186"/>
      <c r="G335" s="186"/>
      <c r="H335" s="186"/>
      <c r="I335" s="186"/>
      <c r="J335" s="186"/>
      <c r="K335" s="186">
        <v>0</v>
      </c>
      <c r="L335" s="186">
        <v>4.4999999999999998E-2</v>
      </c>
      <c r="M335" s="180">
        <v>1.6E-2</v>
      </c>
    </row>
    <row r="336" spans="1:13" x14ac:dyDescent="0.25">
      <c r="A336" s="26" t="s">
        <v>51</v>
      </c>
      <c r="B336" s="209">
        <v>460</v>
      </c>
      <c r="C336" s="209">
        <v>512</v>
      </c>
      <c r="D336" s="209">
        <v>546</v>
      </c>
      <c r="E336" s="209">
        <v>451</v>
      </c>
      <c r="F336" s="209">
        <v>544</v>
      </c>
      <c r="G336" s="209">
        <v>702</v>
      </c>
      <c r="H336" s="209">
        <v>612</v>
      </c>
      <c r="I336" s="209">
        <v>616</v>
      </c>
      <c r="J336" s="209">
        <v>756</v>
      </c>
      <c r="K336" s="209">
        <v>747</v>
      </c>
      <c r="L336" s="209">
        <v>782</v>
      </c>
      <c r="M336" s="175">
        <v>735</v>
      </c>
    </row>
    <row r="337" spans="1:13" x14ac:dyDescent="0.25">
      <c r="A337" s="26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188"/>
      <c r="M337" s="77"/>
    </row>
    <row r="338" spans="1:13" x14ac:dyDescent="0.25">
      <c r="A338" s="26" t="s">
        <v>3</v>
      </c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188"/>
      <c r="M338" s="77"/>
    </row>
    <row r="339" spans="1:13" x14ac:dyDescent="0.25">
      <c r="A339" s="3" t="s">
        <v>44</v>
      </c>
      <c r="B339" s="186">
        <v>212</v>
      </c>
      <c r="C339" s="186">
        <v>223</v>
      </c>
      <c r="D339" s="186">
        <v>189</v>
      </c>
      <c r="E339" s="186">
        <v>225</v>
      </c>
      <c r="F339" s="186">
        <v>222</v>
      </c>
      <c r="G339" s="186">
        <v>271</v>
      </c>
      <c r="H339" s="186">
        <v>217</v>
      </c>
      <c r="I339" s="186">
        <v>203</v>
      </c>
      <c r="J339" s="186">
        <v>200</v>
      </c>
      <c r="K339" s="186">
        <v>223</v>
      </c>
      <c r="L339" s="186">
        <v>218</v>
      </c>
      <c r="M339" s="178">
        <v>154</v>
      </c>
    </row>
    <row r="340" spans="1:13" x14ac:dyDescent="0.25">
      <c r="A340" s="3" t="s">
        <v>45</v>
      </c>
      <c r="B340" s="186">
        <v>424</v>
      </c>
      <c r="C340" s="186">
        <v>538</v>
      </c>
      <c r="D340" s="186">
        <v>414</v>
      </c>
      <c r="E340" s="186">
        <v>549</v>
      </c>
      <c r="F340" s="186">
        <v>491</v>
      </c>
      <c r="G340" s="186">
        <v>613</v>
      </c>
      <c r="H340" s="186">
        <v>513</v>
      </c>
      <c r="I340" s="186">
        <v>510</v>
      </c>
      <c r="J340" s="186">
        <v>425</v>
      </c>
      <c r="K340" s="186">
        <v>538</v>
      </c>
      <c r="L340" s="186">
        <v>618</v>
      </c>
      <c r="M340" s="178">
        <v>438</v>
      </c>
    </row>
    <row r="341" spans="1:13" x14ac:dyDescent="0.25">
      <c r="A341" s="25" t="s">
        <v>46</v>
      </c>
      <c r="B341" s="186">
        <v>19</v>
      </c>
      <c r="C341" s="186">
        <v>28</v>
      </c>
      <c r="D341" s="186">
        <v>21</v>
      </c>
      <c r="E341" s="186">
        <v>27</v>
      </c>
      <c r="F341" s="186">
        <v>18</v>
      </c>
      <c r="G341" s="186">
        <v>29</v>
      </c>
      <c r="H341" s="186">
        <v>18</v>
      </c>
      <c r="I341" s="186">
        <v>22</v>
      </c>
      <c r="J341" s="186">
        <v>15</v>
      </c>
      <c r="K341" s="186">
        <v>24</v>
      </c>
      <c r="L341" s="186">
        <v>26</v>
      </c>
      <c r="M341" s="178">
        <v>21</v>
      </c>
    </row>
    <row r="342" spans="1:13" x14ac:dyDescent="0.25">
      <c r="A342" s="25" t="s">
        <v>47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>
        <v>0</v>
      </c>
      <c r="L342" s="186">
        <v>0.1</v>
      </c>
      <c r="M342" s="180">
        <v>0.17299999999999999</v>
      </c>
    </row>
    <row r="343" spans="1:13" x14ac:dyDescent="0.25">
      <c r="A343" s="26" t="s">
        <v>670</v>
      </c>
      <c r="B343" s="209">
        <v>655</v>
      </c>
      <c r="C343" s="209">
        <v>789</v>
      </c>
      <c r="D343" s="209">
        <v>624</v>
      </c>
      <c r="E343" s="209">
        <v>801</v>
      </c>
      <c r="F343" s="209">
        <v>731</v>
      </c>
      <c r="G343" s="209">
        <v>912</v>
      </c>
      <c r="H343" s="209">
        <v>748</v>
      </c>
      <c r="I343" s="209">
        <v>735</v>
      </c>
      <c r="J343" s="209">
        <v>639</v>
      </c>
      <c r="K343" s="209">
        <v>785</v>
      </c>
      <c r="L343" s="209">
        <v>862</v>
      </c>
      <c r="M343" s="175">
        <v>614</v>
      </c>
    </row>
    <row r="344" spans="1:13" x14ac:dyDescent="0.25">
      <c r="A344" s="26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188"/>
      <c r="M344" s="77"/>
    </row>
    <row r="345" spans="1:13" x14ac:dyDescent="0.25">
      <c r="A345" s="26" t="s">
        <v>52</v>
      </c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188"/>
      <c r="M345" s="77"/>
    </row>
    <row r="346" spans="1:13" x14ac:dyDescent="0.25">
      <c r="A346" s="3" t="s">
        <v>44</v>
      </c>
      <c r="B346" s="186">
        <v>32</v>
      </c>
      <c r="C346" s="186">
        <v>31</v>
      </c>
      <c r="D346" s="186">
        <v>28</v>
      </c>
      <c r="E346" s="186">
        <v>23</v>
      </c>
      <c r="F346" s="186">
        <v>32</v>
      </c>
      <c r="G346" s="186">
        <v>27</v>
      </c>
      <c r="H346" s="186">
        <v>23</v>
      </c>
      <c r="I346" s="186">
        <v>21</v>
      </c>
      <c r="J346" s="186">
        <v>30</v>
      </c>
      <c r="K346" s="186">
        <v>21</v>
      </c>
      <c r="L346" s="186">
        <v>41</v>
      </c>
      <c r="M346" s="178">
        <v>24</v>
      </c>
    </row>
    <row r="347" spans="1:13" x14ac:dyDescent="0.25">
      <c r="A347" s="3" t="s">
        <v>45</v>
      </c>
      <c r="B347" s="186">
        <v>173</v>
      </c>
      <c r="C347" s="186">
        <v>171</v>
      </c>
      <c r="D347" s="186">
        <v>175</v>
      </c>
      <c r="E347" s="186">
        <v>131</v>
      </c>
      <c r="F347" s="186">
        <v>162</v>
      </c>
      <c r="G347" s="186">
        <v>165</v>
      </c>
      <c r="H347" s="186">
        <v>162</v>
      </c>
      <c r="I347" s="186">
        <v>156</v>
      </c>
      <c r="J347" s="186">
        <v>189</v>
      </c>
      <c r="K347" s="186">
        <v>206</v>
      </c>
      <c r="L347" s="186">
        <v>311</v>
      </c>
      <c r="M347" s="178">
        <v>237</v>
      </c>
    </row>
    <row r="348" spans="1:13" x14ac:dyDescent="0.25">
      <c r="A348" s="25" t="s">
        <v>46</v>
      </c>
      <c r="B348" s="186">
        <v>8</v>
      </c>
      <c r="C348" s="186">
        <v>10</v>
      </c>
      <c r="D348" s="186">
        <v>9</v>
      </c>
      <c r="E348" s="186">
        <v>7</v>
      </c>
      <c r="F348" s="186">
        <v>8</v>
      </c>
      <c r="G348" s="186">
        <v>6</v>
      </c>
      <c r="H348" s="186">
        <v>6</v>
      </c>
      <c r="I348" s="186">
        <v>5</v>
      </c>
      <c r="J348" s="186">
        <v>5</v>
      </c>
      <c r="K348" s="186">
        <v>7</v>
      </c>
      <c r="L348" s="186">
        <v>10</v>
      </c>
      <c r="M348" s="178">
        <v>7</v>
      </c>
    </row>
    <row r="349" spans="1:13" x14ac:dyDescent="0.25">
      <c r="A349" s="25" t="s">
        <v>47</v>
      </c>
      <c r="B349" s="186">
        <v>2</v>
      </c>
      <c r="C349" s="186">
        <v>3</v>
      </c>
      <c r="D349" s="186">
        <v>3</v>
      </c>
      <c r="E349" s="186">
        <v>3</v>
      </c>
      <c r="F349" s="186">
        <v>4</v>
      </c>
      <c r="G349" s="186">
        <v>3</v>
      </c>
      <c r="H349" s="186">
        <v>3</v>
      </c>
      <c r="I349" s="186">
        <v>2</v>
      </c>
      <c r="J349" s="186">
        <v>3</v>
      </c>
      <c r="K349" s="186">
        <v>5</v>
      </c>
      <c r="L349" s="186">
        <v>9</v>
      </c>
      <c r="M349" s="179">
        <v>4</v>
      </c>
    </row>
    <row r="350" spans="1:13" x14ac:dyDescent="0.25">
      <c r="A350" s="27" t="s">
        <v>5</v>
      </c>
      <c r="B350" s="209">
        <v>215</v>
      </c>
      <c r="C350" s="209">
        <v>216</v>
      </c>
      <c r="D350" s="209">
        <v>215</v>
      </c>
      <c r="E350" s="209">
        <v>164</v>
      </c>
      <c r="F350" s="209">
        <v>206</v>
      </c>
      <c r="G350" s="209">
        <v>201</v>
      </c>
      <c r="H350" s="209">
        <v>195</v>
      </c>
      <c r="I350" s="209">
        <v>184</v>
      </c>
      <c r="J350" s="209">
        <v>226</v>
      </c>
      <c r="K350" s="209">
        <v>239</v>
      </c>
      <c r="L350" s="209">
        <v>372</v>
      </c>
      <c r="M350" s="175">
        <v>273</v>
      </c>
    </row>
    <row r="351" spans="1:13" x14ac:dyDescent="0.25">
      <c r="A351" s="27"/>
    </row>
    <row r="352" spans="1:13" ht="15.75" thickBot="1" x14ac:dyDescent="0.3">
      <c r="A352" s="3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</row>
    <row r="353" spans="1:13" ht="15.75" thickBot="1" x14ac:dyDescent="0.3">
      <c r="A353" s="213" t="s">
        <v>53</v>
      </c>
      <c r="B353" s="212">
        <v>39814</v>
      </c>
      <c r="C353" s="210">
        <v>39845</v>
      </c>
      <c r="D353" s="210">
        <v>39873</v>
      </c>
      <c r="E353" s="210">
        <v>39904</v>
      </c>
      <c r="F353" s="210">
        <v>39934</v>
      </c>
      <c r="G353" s="210">
        <v>39965</v>
      </c>
      <c r="H353" s="210">
        <v>39995</v>
      </c>
      <c r="I353" s="210">
        <v>40026</v>
      </c>
      <c r="J353" s="210">
        <v>40057</v>
      </c>
      <c r="K353" s="210">
        <v>40087</v>
      </c>
      <c r="L353" s="210">
        <v>40126</v>
      </c>
      <c r="M353" s="211">
        <v>40148</v>
      </c>
    </row>
    <row r="354" spans="1:13" x14ac:dyDescent="0.25">
      <c r="A354" s="3" t="s">
        <v>44</v>
      </c>
      <c r="B354" s="242">
        <v>1330</v>
      </c>
      <c r="C354" s="242">
        <v>1393</v>
      </c>
      <c r="D354" s="242">
        <v>1298</v>
      </c>
      <c r="E354" s="242">
        <v>1134</v>
      </c>
      <c r="F354" s="242">
        <v>1535</v>
      </c>
      <c r="G354" s="242">
        <v>1621</v>
      </c>
      <c r="H354" s="242">
        <v>1185</v>
      </c>
      <c r="I354" s="242">
        <v>1334</v>
      </c>
      <c r="J354" s="242">
        <v>1268</v>
      </c>
      <c r="K354" s="242">
        <v>1186</v>
      </c>
      <c r="L354" s="190">
        <v>1372</v>
      </c>
      <c r="M354" s="181">
        <v>1087</v>
      </c>
    </row>
    <row r="355" spans="1:13" x14ac:dyDescent="0.25">
      <c r="A355" s="3" t="s">
        <v>45</v>
      </c>
      <c r="B355" s="242">
        <v>7353</v>
      </c>
      <c r="C355" s="242">
        <v>8519</v>
      </c>
      <c r="D355" s="242">
        <v>8759</v>
      </c>
      <c r="E355" s="242">
        <v>7343</v>
      </c>
      <c r="F355" s="242">
        <v>8443</v>
      </c>
      <c r="G355" s="242">
        <v>8987</v>
      </c>
      <c r="H355" s="242">
        <v>7908</v>
      </c>
      <c r="I355" s="242">
        <v>8267</v>
      </c>
      <c r="J355" s="242">
        <v>8645</v>
      </c>
      <c r="K355" s="242">
        <v>8873</v>
      </c>
      <c r="L355" s="185">
        <v>8822</v>
      </c>
      <c r="M355" s="178">
        <v>7540</v>
      </c>
    </row>
    <row r="356" spans="1:13" x14ac:dyDescent="0.25">
      <c r="A356" s="25" t="s">
        <v>46</v>
      </c>
      <c r="B356" s="242">
        <v>165</v>
      </c>
      <c r="C356" s="242">
        <v>171</v>
      </c>
      <c r="D356" s="242">
        <v>159</v>
      </c>
      <c r="E356" s="242">
        <v>138</v>
      </c>
      <c r="F356" s="242">
        <v>159</v>
      </c>
      <c r="G356" s="242">
        <v>220</v>
      </c>
      <c r="H356" s="242">
        <v>150</v>
      </c>
      <c r="I356" s="242">
        <v>152</v>
      </c>
      <c r="J356" s="242">
        <v>146</v>
      </c>
      <c r="K356" s="242">
        <v>175</v>
      </c>
      <c r="L356" s="184">
        <v>174</v>
      </c>
      <c r="M356" s="178">
        <v>160</v>
      </c>
    </row>
    <row r="357" spans="1:13" x14ac:dyDescent="0.25">
      <c r="A357" s="25" t="s">
        <v>47</v>
      </c>
      <c r="B357" s="242">
        <v>555</v>
      </c>
      <c r="C357" s="242">
        <v>634</v>
      </c>
      <c r="D357" s="242">
        <v>572</v>
      </c>
      <c r="E357" s="242">
        <v>484</v>
      </c>
      <c r="F357" s="242">
        <v>470</v>
      </c>
      <c r="G357" s="242">
        <v>479</v>
      </c>
      <c r="H357" s="242">
        <v>433</v>
      </c>
      <c r="I357" s="242">
        <v>440</v>
      </c>
      <c r="J357" s="242">
        <v>489</v>
      </c>
      <c r="K357" s="242">
        <v>559</v>
      </c>
      <c r="L357" s="184">
        <v>427</v>
      </c>
      <c r="M357" s="178">
        <v>403</v>
      </c>
    </row>
    <row r="358" spans="1:13" x14ac:dyDescent="0.25">
      <c r="A358" s="26" t="s">
        <v>13</v>
      </c>
      <c r="B358" s="175">
        <v>9403</v>
      </c>
      <c r="C358" s="175">
        <v>10717</v>
      </c>
      <c r="D358" s="175">
        <v>10788</v>
      </c>
      <c r="E358" s="175">
        <v>9099</v>
      </c>
      <c r="F358" s="175">
        <v>10606</v>
      </c>
      <c r="G358" s="175">
        <v>11307</v>
      </c>
      <c r="H358" s="175">
        <v>9676</v>
      </c>
      <c r="I358" s="175">
        <v>10193</v>
      </c>
      <c r="J358" s="175">
        <v>10547</v>
      </c>
      <c r="K358" s="175">
        <v>10793</v>
      </c>
      <c r="L358" s="209">
        <v>10794</v>
      </c>
      <c r="M358" s="175">
        <v>9191</v>
      </c>
    </row>
    <row r="359" spans="1:13" ht="15.75" x14ac:dyDescent="0.25">
      <c r="A359" s="207">
        <v>2008</v>
      </c>
      <c r="B359" s="273" t="s">
        <v>671</v>
      </c>
      <c r="C359" s="273"/>
      <c r="D359" s="273"/>
      <c r="E359" s="273"/>
      <c r="F359" s="273"/>
      <c r="G359" s="273"/>
      <c r="H359" s="273"/>
      <c r="I359" s="273"/>
      <c r="J359" s="273"/>
      <c r="K359" s="273"/>
      <c r="L359" s="273"/>
      <c r="M359" s="273"/>
    </row>
    <row r="360" spans="1:13" ht="15.75" thickBot="1" x14ac:dyDescent="0.3"/>
    <row r="361" spans="1:13" ht="15.75" thickBot="1" x14ac:dyDescent="0.3">
      <c r="A361" s="26" t="s">
        <v>0</v>
      </c>
      <c r="B361" s="212">
        <v>39448</v>
      </c>
      <c r="C361" s="210">
        <v>39479</v>
      </c>
      <c r="D361" s="210">
        <v>39508</v>
      </c>
      <c r="E361" s="210">
        <v>39539</v>
      </c>
      <c r="F361" s="210">
        <v>39569</v>
      </c>
      <c r="G361" s="210">
        <v>39600</v>
      </c>
      <c r="H361" s="210">
        <v>39630</v>
      </c>
      <c r="I361" s="210">
        <v>39661</v>
      </c>
      <c r="J361" s="210">
        <v>39692</v>
      </c>
      <c r="K361" s="210">
        <v>39722</v>
      </c>
      <c r="L361" s="210">
        <v>39753</v>
      </c>
      <c r="M361" s="211">
        <v>39783</v>
      </c>
    </row>
    <row r="362" spans="1:13" x14ac:dyDescent="0.25">
      <c r="A362" s="3" t="s">
        <v>44</v>
      </c>
      <c r="B362" s="242">
        <v>2256</v>
      </c>
      <c r="C362" s="242">
        <v>1678</v>
      </c>
      <c r="D362" s="242">
        <v>1475</v>
      </c>
      <c r="E362" s="242">
        <v>1417</v>
      </c>
      <c r="F362" s="242">
        <v>1392</v>
      </c>
      <c r="G362" s="242">
        <v>1319</v>
      </c>
      <c r="H362" s="242">
        <v>1066</v>
      </c>
      <c r="I362" s="242">
        <v>936</v>
      </c>
      <c r="J362" s="242">
        <v>1461</v>
      </c>
      <c r="K362" s="242">
        <v>1080</v>
      </c>
      <c r="L362" s="242">
        <v>935</v>
      </c>
      <c r="M362" s="242">
        <v>690</v>
      </c>
    </row>
    <row r="363" spans="1:13" x14ac:dyDescent="0.25">
      <c r="A363" s="3" t="s">
        <v>45</v>
      </c>
      <c r="B363" s="242">
        <v>6338</v>
      </c>
      <c r="C363" s="242">
        <v>6644</v>
      </c>
      <c r="D363" s="242">
        <v>5818</v>
      </c>
      <c r="E363" s="242">
        <v>4526</v>
      </c>
      <c r="F363" s="242">
        <v>5119</v>
      </c>
      <c r="G363" s="242">
        <v>5299</v>
      </c>
      <c r="H363" s="242">
        <v>4776</v>
      </c>
      <c r="I363" s="242">
        <v>4031</v>
      </c>
      <c r="J363" s="242">
        <v>5477</v>
      </c>
      <c r="K363" s="242">
        <v>3375</v>
      </c>
      <c r="L363" s="242">
        <v>2712</v>
      </c>
      <c r="M363" s="242">
        <v>1981</v>
      </c>
    </row>
    <row r="364" spans="1:13" x14ac:dyDescent="0.25">
      <c r="A364" s="25" t="s">
        <v>46</v>
      </c>
      <c r="B364" s="242">
        <v>139</v>
      </c>
      <c r="C364" s="242">
        <v>162</v>
      </c>
      <c r="D364" s="242">
        <v>219</v>
      </c>
      <c r="E364" s="242">
        <v>94</v>
      </c>
      <c r="F364" s="242">
        <v>116</v>
      </c>
      <c r="G364" s="242">
        <v>139</v>
      </c>
      <c r="H364" s="242">
        <v>110</v>
      </c>
      <c r="I364" s="242">
        <v>88</v>
      </c>
      <c r="J364" s="242">
        <v>147</v>
      </c>
      <c r="K364" s="242">
        <v>111</v>
      </c>
      <c r="L364" s="242">
        <v>90</v>
      </c>
      <c r="M364" s="242">
        <v>69</v>
      </c>
    </row>
    <row r="365" spans="1:13" x14ac:dyDescent="0.25">
      <c r="A365" s="25" t="s">
        <v>47</v>
      </c>
      <c r="B365" s="242"/>
      <c r="C365" s="242"/>
      <c r="D365" s="242"/>
      <c r="E365" s="242"/>
      <c r="F365" s="242"/>
      <c r="G365" s="242"/>
      <c r="H365" s="242"/>
      <c r="I365" s="242"/>
      <c r="J365" s="242"/>
      <c r="K365" s="242"/>
      <c r="L365" s="242"/>
      <c r="M365" s="242"/>
    </row>
    <row r="366" spans="1:13" x14ac:dyDescent="0.25">
      <c r="A366" s="26" t="s">
        <v>48</v>
      </c>
      <c r="B366" s="175">
        <v>8733</v>
      </c>
      <c r="C366" s="175">
        <v>8485</v>
      </c>
      <c r="D366" s="175">
        <v>7512</v>
      </c>
      <c r="E366" s="175">
        <v>6038</v>
      </c>
      <c r="F366" s="175">
        <v>6627</v>
      </c>
      <c r="G366" s="175">
        <v>6758</v>
      </c>
      <c r="H366" s="175">
        <v>5952</v>
      </c>
      <c r="I366" s="175">
        <v>5056</v>
      </c>
      <c r="J366" s="175">
        <v>7086</v>
      </c>
      <c r="K366" s="175">
        <v>4566</v>
      </c>
      <c r="L366" s="175">
        <v>3737</v>
      </c>
      <c r="M366" s="175">
        <v>2741</v>
      </c>
    </row>
    <row r="367" spans="1:13" x14ac:dyDescent="0.25">
      <c r="A367" s="3"/>
      <c r="B367" s="25"/>
      <c r="C367" s="25"/>
      <c r="D367" s="25"/>
      <c r="E367" s="25"/>
      <c r="F367" s="25"/>
      <c r="G367" s="25"/>
      <c r="H367" s="77"/>
      <c r="I367" s="77"/>
      <c r="J367" s="77"/>
      <c r="K367" s="77"/>
      <c r="L367" s="77"/>
      <c r="M367" s="77"/>
    </row>
    <row r="368" spans="1:13" x14ac:dyDescent="0.25">
      <c r="A368" s="27" t="s">
        <v>1</v>
      </c>
      <c r="B368" s="27"/>
      <c r="C368" s="27"/>
      <c r="D368" s="27"/>
      <c r="E368" s="27"/>
      <c r="F368" s="27"/>
      <c r="G368" s="27"/>
      <c r="H368" s="77"/>
      <c r="I368" s="77"/>
      <c r="J368" s="77"/>
      <c r="K368" s="77"/>
      <c r="L368" s="77"/>
      <c r="M368" s="77"/>
    </row>
    <row r="369" spans="1:13" x14ac:dyDescent="0.25">
      <c r="A369" s="3" t="s">
        <v>44</v>
      </c>
      <c r="B369" s="242">
        <v>130</v>
      </c>
      <c r="C369" s="242">
        <v>109</v>
      </c>
      <c r="D369" s="242">
        <v>199</v>
      </c>
      <c r="E369" s="242">
        <v>94</v>
      </c>
      <c r="F369" s="242">
        <v>101</v>
      </c>
      <c r="G369" s="242">
        <v>176</v>
      </c>
      <c r="H369" s="242">
        <v>124</v>
      </c>
      <c r="I369" s="242">
        <v>102</v>
      </c>
      <c r="J369" s="242">
        <v>223</v>
      </c>
      <c r="K369" s="242">
        <v>161</v>
      </c>
      <c r="L369" s="242">
        <v>108</v>
      </c>
      <c r="M369" s="242">
        <v>131</v>
      </c>
    </row>
    <row r="370" spans="1:13" x14ac:dyDescent="0.25">
      <c r="A370" s="3" t="s">
        <v>45</v>
      </c>
      <c r="B370" s="242">
        <v>3932</v>
      </c>
      <c r="C370" s="242">
        <v>2997</v>
      </c>
      <c r="D370" s="242">
        <v>4072</v>
      </c>
      <c r="E370" s="242">
        <v>2522</v>
      </c>
      <c r="F370" s="242">
        <v>2542</v>
      </c>
      <c r="G370" s="242">
        <v>3544</v>
      </c>
      <c r="H370" s="242">
        <v>3560</v>
      </c>
      <c r="I370" s="242">
        <v>2625</v>
      </c>
      <c r="J370" s="242">
        <v>4863</v>
      </c>
      <c r="K370" s="242">
        <v>4749</v>
      </c>
      <c r="L370" s="242">
        <v>3794</v>
      </c>
      <c r="M370" s="242">
        <v>2940</v>
      </c>
    </row>
    <row r="371" spans="1:13" x14ac:dyDescent="0.25">
      <c r="A371" s="25" t="s">
        <v>46</v>
      </c>
      <c r="B371" s="242">
        <v>16</v>
      </c>
      <c r="C371" s="242">
        <v>9</v>
      </c>
      <c r="D371" s="242">
        <v>11</v>
      </c>
      <c r="E371" s="242">
        <v>7</v>
      </c>
      <c r="F371" s="242">
        <v>6</v>
      </c>
      <c r="G371" s="242">
        <v>8</v>
      </c>
      <c r="H371" s="242">
        <v>9</v>
      </c>
      <c r="I371" s="242">
        <v>6</v>
      </c>
      <c r="J371" s="242">
        <v>20</v>
      </c>
      <c r="K371" s="242">
        <v>20</v>
      </c>
      <c r="L371" s="242">
        <v>12</v>
      </c>
      <c r="M371" s="242">
        <v>11</v>
      </c>
    </row>
    <row r="372" spans="1:13" x14ac:dyDescent="0.25">
      <c r="A372" s="25" t="s">
        <v>47</v>
      </c>
      <c r="B372" s="242"/>
      <c r="C372" s="242"/>
      <c r="D372" s="242"/>
      <c r="E372" s="242"/>
      <c r="F372" s="242"/>
      <c r="G372" s="242"/>
      <c r="H372" s="242"/>
      <c r="I372" s="242"/>
      <c r="J372" s="242"/>
      <c r="K372" s="242"/>
      <c r="L372" s="242"/>
      <c r="M372" s="242"/>
    </row>
    <row r="373" spans="1:13" x14ac:dyDescent="0.25">
      <c r="A373" s="26" t="s">
        <v>49</v>
      </c>
      <c r="B373" s="175">
        <v>4078</v>
      </c>
      <c r="C373" s="175">
        <v>3115</v>
      </c>
      <c r="D373" s="175">
        <v>4282</v>
      </c>
      <c r="E373" s="175">
        <v>2622</v>
      </c>
      <c r="F373" s="175">
        <v>2649</v>
      </c>
      <c r="G373" s="175">
        <v>3729</v>
      </c>
      <c r="H373" s="175">
        <v>3693</v>
      </c>
      <c r="I373" s="175">
        <v>2733</v>
      </c>
      <c r="J373" s="175">
        <v>5105</v>
      </c>
      <c r="K373" s="175">
        <v>4930</v>
      </c>
      <c r="L373" s="175">
        <v>3913</v>
      </c>
      <c r="M373" s="175">
        <v>3083</v>
      </c>
    </row>
    <row r="374" spans="1:13" x14ac:dyDescent="0.25">
      <c r="A374" s="26"/>
      <c r="B374" s="27"/>
      <c r="C374" s="27"/>
      <c r="D374" s="27"/>
      <c r="E374" s="27"/>
      <c r="F374" s="27"/>
      <c r="G374" s="27"/>
      <c r="H374" s="77"/>
      <c r="I374" s="77"/>
      <c r="J374" s="77"/>
      <c r="K374" s="77"/>
      <c r="L374" s="77"/>
      <c r="M374" s="77"/>
    </row>
    <row r="375" spans="1:13" x14ac:dyDescent="0.25">
      <c r="A375" s="26" t="s">
        <v>50</v>
      </c>
      <c r="B375" s="27"/>
      <c r="C375" s="27"/>
      <c r="D375" s="27"/>
      <c r="E375" s="27"/>
      <c r="F375" s="27"/>
      <c r="G375" s="27"/>
      <c r="H375" s="77"/>
      <c r="I375" s="77"/>
      <c r="J375" s="77"/>
      <c r="K375" s="77"/>
      <c r="L375" s="77"/>
      <c r="M375" s="77"/>
    </row>
    <row r="376" spans="1:13" x14ac:dyDescent="0.25">
      <c r="A376" s="3" t="s">
        <v>44</v>
      </c>
      <c r="B376" s="242">
        <v>210</v>
      </c>
      <c r="C376" s="242">
        <v>277</v>
      </c>
      <c r="D376" s="242">
        <v>216</v>
      </c>
      <c r="E376" s="242">
        <v>201</v>
      </c>
      <c r="F376" s="242">
        <v>198</v>
      </c>
      <c r="G376" s="242">
        <v>218</v>
      </c>
      <c r="H376" s="242">
        <v>209</v>
      </c>
      <c r="I376" s="242">
        <v>158</v>
      </c>
      <c r="J376" s="242">
        <v>177</v>
      </c>
      <c r="K376" s="242">
        <v>182</v>
      </c>
      <c r="L376" s="242">
        <v>146</v>
      </c>
      <c r="M376" s="242">
        <v>126</v>
      </c>
    </row>
    <row r="377" spans="1:13" x14ac:dyDescent="0.25">
      <c r="A377" s="3" t="s">
        <v>45</v>
      </c>
      <c r="B377" s="242">
        <v>743</v>
      </c>
      <c r="C377" s="242">
        <v>783</v>
      </c>
      <c r="D377" s="242">
        <v>920</v>
      </c>
      <c r="E377" s="242">
        <v>773</v>
      </c>
      <c r="F377" s="242">
        <v>883</v>
      </c>
      <c r="G377" s="242">
        <v>886</v>
      </c>
      <c r="H377" s="242">
        <v>820</v>
      </c>
      <c r="I377" s="242">
        <v>806</v>
      </c>
      <c r="J377" s="242">
        <v>855</v>
      </c>
      <c r="K377" s="242">
        <v>724</v>
      </c>
      <c r="L377" s="242">
        <v>668</v>
      </c>
      <c r="M377" s="242">
        <v>641</v>
      </c>
    </row>
    <row r="378" spans="1:13" x14ac:dyDescent="0.25">
      <c r="A378" s="25" t="s">
        <v>46</v>
      </c>
      <c r="B378" s="242">
        <v>24</v>
      </c>
      <c r="C378" s="242">
        <v>26</v>
      </c>
      <c r="D378" s="242">
        <v>28</v>
      </c>
      <c r="E378" s="242">
        <v>24</v>
      </c>
      <c r="F378" s="242">
        <v>26</v>
      </c>
      <c r="G378" s="242">
        <v>28</v>
      </c>
      <c r="H378" s="242">
        <v>22</v>
      </c>
      <c r="I378" s="242">
        <v>21</v>
      </c>
      <c r="J378" s="242">
        <v>24</v>
      </c>
      <c r="K378" s="242">
        <v>26</v>
      </c>
      <c r="L378" s="242">
        <v>24</v>
      </c>
      <c r="M378" s="242">
        <v>23</v>
      </c>
    </row>
    <row r="379" spans="1:13" x14ac:dyDescent="0.25">
      <c r="A379" s="25" t="s">
        <v>47</v>
      </c>
      <c r="B379" s="242">
        <v>421</v>
      </c>
      <c r="C379" s="242">
        <v>449</v>
      </c>
      <c r="D379" s="242">
        <v>493</v>
      </c>
      <c r="E379" s="242">
        <v>413</v>
      </c>
      <c r="F379" s="242">
        <v>456</v>
      </c>
      <c r="G379" s="242">
        <v>360</v>
      </c>
      <c r="H379" s="242">
        <v>457</v>
      </c>
      <c r="I379" s="242">
        <v>411</v>
      </c>
      <c r="J379" s="242">
        <v>463</v>
      </c>
      <c r="K379" s="242">
        <v>482</v>
      </c>
      <c r="L379" s="242">
        <v>411</v>
      </c>
      <c r="M379" s="242">
        <v>406</v>
      </c>
    </row>
    <row r="380" spans="1:13" x14ac:dyDescent="0.25">
      <c r="A380" s="27" t="s">
        <v>4</v>
      </c>
      <c r="B380" s="175">
        <v>1398</v>
      </c>
      <c r="C380" s="175">
        <v>1535</v>
      </c>
      <c r="D380" s="175">
        <v>1657</v>
      </c>
      <c r="E380" s="175">
        <v>1410</v>
      </c>
      <c r="F380" s="175">
        <v>1563</v>
      </c>
      <c r="G380" s="175">
        <v>1492</v>
      </c>
      <c r="H380" s="175">
        <v>1509</v>
      </c>
      <c r="I380" s="175">
        <v>1396</v>
      </c>
      <c r="J380" s="175">
        <v>1519</v>
      </c>
      <c r="K380" s="175">
        <v>1413</v>
      </c>
      <c r="L380" s="175">
        <v>1249</v>
      </c>
      <c r="M380" s="175">
        <v>1196</v>
      </c>
    </row>
    <row r="381" spans="1:13" x14ac:dyDescent="0.25">
      <c r="A381" s="27"/>
      <c r="B381" s="27"/>
      <c r="C381" s="27"/>
      <c r="D381" s="27"/>
      <c r="E381" s="27"/>
      <c r="F381" s="27"/>
      <c r="G381" s="27"/>
      <c r="H381" s="77"/>
      <c r="I381" s="77"/>
      <c r="J381" s="77"/>
      <c r="K381" s="77"/>
      <c r="L381" s="77"/>
      <c r="M381" s="77"/>
    </row>
    <row r="382" spans="1:13" x14ac:dyDescent="0.25">
      <c r="A382" s="27" t="s">
        <v>2</v>
      </c>
      <c r="B382" s="27"/>
      <c r="C382" s="27"/>
      <c r="D382" s="27"/>
      <c r="E382" s="27"/>
      <c r="F382" s="27"/>
      <c r="G382" s="27"/>
      <c r="H382" s="77"/>
      <c r="I382" s="77"/>
      <c r="J382" s="77"/>
      <c r="K382" s="77"/>
      <c r="L382" s="77"/>
      <c r="M382" s="77"/>
    </row>
    <row r="383" spans="1:13" x14ac:dyDescent="0.25">
      <c r="A383" s="3" t="s">
        <v>44</v>
      </c>
      <c r="B383" s="242">
        <v>10</v>
      </c>
      <c r="C383" s="242">
        <v>14</v>
      </c>
      <c r="D383" s="242">
        <v>24</v>
      </c>
      <c r="E383" s="242">
        <v>8</v>
      </c>
      <c r="F383" s="242">
        <v>10</v>
      </c>
      <c r="G383" s="242">
        <v>19</v>
      </c>
      <c r="H383" s="242">
        <v>9</v>
      </c>
      <c r="I383" s="242">
        <v>11</v>
      </c>
      <c r="J383" s="242">
        <v>18</v>
      </c>
      <c r="K383" s="242">
        <v>12</v>
      </c>
      <c r="L383" s="242">
        <v>7</v>
      </c>
      <c r="M383" s="242">
        <v>9</v>
      </c>
    </row>
    <row r="384" spans="1:13" x14ac:dyDescent="0.25">
      <c r="A384" s="3" t="s">
        <v>45</v>
      </c>
      <c r="B384" s="242">
        <v>568</v>
      </c>
      <c r="C384" s="242">
        <v>535</v>
      </c>
      <c r="D384" s="242">
        <v>709</v>
      </c>
      <c r="E384" s="242">
        <v>589</v>
      </c>
      <c r="F384" s="242">
        <v>594</v>
      </c>
      <c r="G384" s="242">
        <v>720</v>
      </c>
      <c r="H384" s="242">
        <v>614</v>
      </c>
      <c r="I384" s="242">
        <v>632</v>
      </c>
      <c r="J384" s="242">
        <v>795</v>
      </c>
      <c r="K384" s="242">
        <v>540</v>
      </c>
      <c r="L384" s="242">
        <v>456</v>
      </c>
      <c r="M384" s="242">
        <v>387</v>
      </c>
    </row>
    <row r="385" spans="1:13" x14ac:dyDescent="0.25">
      <c r="A385" s="25" t="s">
        <v>46</v>
      </c>
      <c r="B385" s="242">
        <v>18</v>
      </c>
      <c r="C385" s="242">
        <v>17</v>
      </c>
      <c r="D385" s="242">
        <v>26</v>
      </c>
      <c r="E385" s="242">
        <v>15</v>
      </c>
      <c r="F385" s="242">
        <v>17</v>
      </c>
      <c r="G385" s="242">
        <v>24</v>
      </c>
      <c r="H385" s="242">
        <v>18</v>
      </c>
      <c r="I385" s="242">
        <v>16</v>
      </c>
      <c r="J385" s="242">
        <v>21</v>
      </c>
      <c r="K385" s="242">
        <v>8</v>
      </c>
      <c r="L385" s="242">
        <v>7</v>
      </c>
      <c r="M385" s="242">
        <v>10</v>
      </c>
    </row>
    <row r="386" spans="1:13" x14ac:dyDescent="0.25">
      <c r="A386" s="25" t="s">
        <v>47</v>
      </c>
      <c r="B386" s="242"/>
      <c r="C386" s="242"/>
      <c r="D386" s="242"/>
      <c r="E386" s="242"/>
      <c r="F386" s="242"/>
      <c r="G386" s="242"/>
      <c r="H386" s="242"/>
      <c r="I386" s="242"/>
      <c r="J386" s="242"/>
      <c r="K386" s="242"/>
      <c r="L386" s="242"/>
      <c r="M386" s="242"/>
    </row>
    <row r="387" spans="1:13" x14ac:dyDescent="0.25">
      <c r="A387" s="26" t="s">
        <v>51</v>
      </c>
      <c r="B387" s="175">
        <v>596</v>
      </c>
      <c r="C387" s="175">
        <v>566</v>
      </c>
      <c r="D387" s="175">
        <v>759</v>
      </c>
      <c r="E387" s="175">
        <v>613</v>
      </c>
      <c r="F387" s="175">
        <v>621</v>
      </c>
      <c r="G387" s="175">
        <v>764</v>
      </c>
      <c r="H387" s="175">
        <v>640</v>
      </c>
      <c r="I387" s="175">
        <v>659</v>
      </c>
      <c r="J387" s="175">
        <v>835</v>
      </c>
      <c r="K387" s="175">
        <v>561</v>
      </c>
      <c r="L387" s="175">
        <v>471</v>
      </c>
      <c r="M387" s="175">
        <v>405</v>
      </c>
    </row>
    <row r="388" spans="1:13" x14ac:dyDescent="0.25">
      <c r="A388" s="26"/>
      <c r="B388" s="27"/>
      <c r="C388" s="27"/>
      <c r="D388" s="27"/>
      <c r="E388" s="27"/>
      <c r="F388" s="27"/>
      <c r="G388" s="27"/>
      <c r="H388" s="77"/>
      <c r="I388" s="77"/>
      <c r="J388" s="77"/>
      <c r="K388" s="77"/>
      <c r="L388" s="77"/>
      <c r="M388" s="77"/>
    </row>
    <row r="389" spans="1:13" x14ac:dyDescent="0.25">
      <c r="A389" s="26" t="s">
        <v>3</v>
      </c>
      <c r="B389" s="27"/>
      <c r="C389" s="27"/>
      <c r="D389" s="27"/>
      <c r="E389" s="27"/>
      <c r="F389" s="27"/>
      <c r="G389" s="27"/>
      <c r="H389" s="77"/>
      <c r="I389" s="77"/>
      <c r="J389" s="77"/>
      <c r="K389" s="77"/>
      <c r="L389" s="77"/>
      <c r="M389" s="77"/>
    </row>
    <row r="390" spans="1:13" x14ac:dyDescent="0.25">
      <c r="A390" s="3" t="s">
        <v>44</v>
      </c>
      <c r="B390" s="242">
        <v>364</v>
      </c>
      <c r="C390" s="242">
        <v>376</v>
      </c>
      <c r="D390" s="242">
        <v>351</v>
      </c>
      <c r="E390" s="242">
        <v>324</v>
      </c>
      <c r="F390" s="242">
        <v>264</v>
      </c>
      <c r="G390" s="242">
        <v>382</v>
      </c>
      <c r="H390" s="242">
        <v>303</v>
      </c>
      <c r="I390" s="242">
        <v>283</v>
      </c>
      <c r="J390" s="242">
        <v>249</v>
      </c>
      <c r="K390" s="242">
        <v>275</v>
      </c>
      <c r="L390" s="242">
        <v>222</v>
      </c>
      <c r="M390" s="242">
        <v>183</v>
      </c>
    </row>
    <row r="391" spans="1:13" x14ac:dyDescent="0.25">
      <c r="A391" s="3" t="s">
        <v>45</v>
      </c>
      <c r="B391" s="242">
        <v>516</v>
      </c>
      <c r="C391" s="242">
        <v>626</v>
      </c>
      <c r="D391" s="242">
        <v>523</v>
      </c>
      <c r="E391" s="242">
        <v>583</v>
      </c>
      <c r="F391" s="242">
        <v>466</v>
      </c>
      <c r="G391" s="242">
        <v>695</v>
      </c>
      <c r="H391" s="242">
        <v>551</v>
      </c>
      <c r="I391" s="242">
        <v>544</v>
      </c>
      <c r="J391" s="242">
        <v>462</v>
      </c>
      <c r="K391" s="242">
        <v>472</v>
      </c>
      <c r="L391" s="242">
        <v>478</v>
      </c>
      <c r="M391" s="242">
        <v>377</v>
      </c>
    </row>
    <row r="392" spans="1:13" x14ac:dyDescent="0.25">
      <c r="A392" s="25" t="s">
        <v>46</v>
      </c>
      <c r="B392" s="242">
        <v>26</v>
      </c>
      <c r="C392" s="242">
        <v>39</v>
      </c>
      <c r="D392" s="242">
        <v>29</v>
      </c>
      <c r="E392" s="242">
        <v>31</v>
      </c>
      <c r="F392" s="242">
        <v>21</v>
      </c>
      <c r="G392" s="242">
        <v>33</v>
      </c>
      <c r="H392" s="242">
        <v>24</v>
      </c>
      <c r="I392" s="242">
        <v>25</v>
      </c>
      <c r="J392" s="242">
        <v>25</v>
      </c>
      <c r="K392" s="242">
        <v>25</v>
      </c>
      <c r="L392" s="242">
        <v>24</v>
      </c>
      <c r="M392" s="242">
        <v>18</v>
      </c>
    </row>
    <row r="393" spans="1:13" x14ac:dyDescent="0.25">
      <c r="A393" s="25" t="s">
        <v>47</v>
      </c>
      <c r="B393" s="242"/>
      <c r="C393" s="242"/>
      <c r="D393" s="242"/>
      <c r="E393" s="242"/>
      <c r="F393" s="242"/>
      <c r="G393" s="242"/>
      <c r="H393" s="242"/>
      <c r="I393" s="242"/>
      <c r="J393" s="242"/>
      <c r="K393" s="242"/>
      <c r="L393" s="242"/>
      <c r="M393" s="242"/>
    </row>
    <row r="394" spans="1:13" x14ac:dyDescent="0.25">
      <c r="A394" s="26" t="s">
        <v>670</v>
      </c>
      <c r="B394" s="175">
        <v>906</v>
      </c>
      <c r="C394" s="175">
        <v>1041</v>
      </c>
      <c r="D394" s="175">
        <v>903</v>
      </c>
      <c r="E394" s="175">
        <v>937</v>
      </c>
      <c r="F394" s="175">
        <v>751</v>
      </c>
      <c r="G394" s="175">
        <v>1110</v>
      </c>
      <c r="H394" s="175">
        <v>878</v>
      </c>
      <c r="I394" s="175">
        <v>852</v>
      </c>
      <c r="J394" s="175">
        <v>736</v>
      </c>
      <c r="K394" s="175">
        <v>772</v>
      </c>
      <c r="L394" s="175">
        <v>724</v>
      </c>
      <c r="M394" s="175">
        <v>577</v>
      </c>
    </row>
    <row r="395" spans="1:13" x14ac:dyDescent="0.25">
      <c r="A395" s="26"/>
      <c r="B395" s="27"/>
      <c r="C395" s="27"/>
      <c r="D395" s="27"/>
      <c r="E395" s="27"/>
      <c r="F395" s="27"/>
      <c r="G395" s="27"/>
      <c r="H395" s="77"/>
      <c r="I395" s="77"/>
      <c r="J395" s="77"/>
      <c r="K395" s="77"/>
      <c r="L395" s="77"/>
      <c r="M395" s="77"/>
    </row>
    <row r="396" spans="1:13" x14ac:dyDescent="0.25">
      <c r="A396" s="26" t="s">
        <v>52</v>
      </c>
      <c r="B396" s="27"/>
      <c r="C396" s="27"/>
      <c r="D396" s="27"/>
      <c r="E396" s="27"/>
      <c r="F396" s="27"/>
      <c r="G396" s="27"/>
      <c r="H396" s="77"/>
      <c r="I396" s="77"/>
      <c r="J396" s="77"/>
      <c r="K396" s="77"/>
      <c r="L396" s="77"/>
      <c r="M396" s="77"/>
    </row>
    <row r="397" spans="1:13" x14ac:dyDescent="0.25">
      <c r="A397" s="3" t="s">
        <v>44</v>
      </c>
      <c r="B397" s="242">
        <v>34</v>
      </c>
      <c r="C397" s="242">
        <v>36</v>
      </c>
      <c r="D397" s="242">
        <v>40</v>
      </c>
      <c r="E397" s="242">
        <v>33</v>
      </c>
      <c r="F397" s="242">
        <v>37</v>
      </c>
      <c r="G397" s="242">
        <v>36</v>
      </c>
      <c r="H397" s="242">
        <v>36</v>
      </c>
      <c r="I397" s="242">
        <v>34</v>
      </c>
      <c r="J397" s="242">
        <v>37</v>
      </c>
      <c r="K397" s="242">
        <v>34</v>
      </c>
      <c r="L397" s="242">
        <v>37</v>
      </c>
      <c r="M397" s="242">
        <v>17</v>
      </c>
    </row>
    <row r="398" spans="1:13" x14ac:dyDescent="0.25">
      <c r="A398" s="3" t="s">
        <v>45</v>
      </c>
      <c r="B398" s="242">
        <v>209</v>
      </c>
      <c r="C398" s="242">
        <v>180</v>
      </c>
      <c r="D398" s="242">
        <v>225</v>
      </c>
      <c r="E398" s="242">
        <v>169</v>
      </c>
      <c r="F398" s="242">
        <v>180</v>
      </c>
      <c r="G398" s="242">
        <v>172</v>
      </c>
      <c r="H398" s="242">
        <v>223</v>
      </c>
      <c r="I398" s="242">
        <v>196</v>
      </c>
      <c r="J398" s="242">
        <v>232</v>
      </c>
      <c r="K398" s="242">
        <v>162</v>
      </c>
      <c r="L398" s="242">
        <v>174</v>
      </c>
      <c r="M398" s="242">
        <v>106</v>
      </c>
    </row>
    <row r="399" spans="1:13" x14ac:dyDescent="0.25">
      <c r="A399" s="25" t="s">
        <v>46</v>
      </c>
      <c r="B399" s="242">
        <v>9</v>
      </c>
      <c r="C399" s="242">
        <v>10</v>
      </c>
      <c r="D399" s="242">
        <v>10</v>
      </c>
      <c r="E399" s="242">
        <v>9</v>
      </c>
      <c r="F399" s="242">
        <v>10</v>
      </c>
      <c r="G399" s="242">
        <v>7</v>
      </c>
      <c r="H399" s="242">
        <v>10</v>
      </c>
      <c r="I399" s="242">
        <v>9</v>
      </c>
      <c r="J399" s="242">
        <v>13</v>
      </c>
      <c r="K399" s="242">
        <v>9</v>
      </c>
      <c r="L399" s="242">
        <v>8</v>
      </c>
      <c r="M399" s="242">
        <v>6</v>
      </c>
    </row>
    <row r="400" spans="1:13" x14ac:dyDescent="0.25">
      <c r="A400" s="25" t="s">
        <v>47</v>
      </c>
      <c r="B400" s="242">
        <v>1</v>
      </c>
      <c r="C400" s="242">
        <v>1</v>
      </c>
      <c r="D400" s="242">
        <v>1</v>
      </c>
      <c r="E400" s="242">
        <v>1</v>
      </c>
      <c r="F400" s="242">
        <v>1</v>
      </c>
      <c r="G400" s="242">
        <v>0</v>
      </c>
      <c r="H400" s="242">
        <v>1</v>
      </c>
      <c r="I400" s="242">
        <v>1</v>
      </c>
      <c r="J400" s="242">
        <v>1</v>
      </c>
      <c r="K400" s="242">
        <v>1</v>
      </c>
      <c r="L400" s="242">
        <v>2</v>
      </c>
      <c r="M400" s="242">
        <v>1</v>
      </c>
    </row>
    <row r="401" spans="1:13" x14ac:dyDescent="0.25">
      <c r="A401" s="27" t="s">
        <v>5</v>
      </c>
      <c r="B401" s="175">
        <v>253</v>
      </c>
      <c r="C401" s="175">
        <v>226</v>
      </c>
      <c r="D401" s="175">
        <v>276</v>
      </c>
      <c r="E401" s="175">
        <v>212</v>
      </c>
      <c r="F401" s="175">
        <v>227</v>
      </c>
      <c r="G401" s="175">
        <v>216</v>
      </c>
      <c r="H401" s="175">
        <v>271</v>
      </c>
      <c r="I401" s="175">
        <v>240</v>
      </c>
      <c r="J401" s="175">
        <v>283</v>
      </c>
      <c r="K401" s="175">
        <v>206</v>
      </c>
      <c r="L401" s="175">
        <v>221</v>
      </c>
      <c r="M401" s="175">
        <v>130</v>
      </c>
    </row>
    <row r="402" spans="1:13" x14ac:dyDescent="0.25">
      <c r="A402" s="27"/>
      <c r="B402" s="27"/>
      <c r="C402" s="27"/>
      <c r="D402" s="27"/>
      <c r="E402" s="27"/>
      <c r="F402" s="27"/>
    </row>
    <row r="403" spans="1:13" ht="15.75" thickBot="1" x14ac:dyDescent="0.3">
      <c r="A403" s="3"/>
    </row>
    <row r="404" spans="1:13" ht="15.75" thickBot="1" x14ac:dyDescent="0.3">
      <c r="A404" s="213" t="s">
        <v>53</v>
      </c>
      <c r="B404" s="212">
        <v>39448</v>
      </c>
      <c r="C404" s="210">
        <v>39479</v>
      </c>
      <c r="D404" s="210">
        <v>39508</v>
      </c>
      <c r="E404" s="210">
        <v>39539</v>
      </c>
      <c r="F404" s="210">
        <v>39569</v>
      </c>
      <c r="G404" s="210">
        <v>39600</v>
      </c>
      <c r="H404" s="210">
        <v>39630</v>
      </c>
      <c r="I404" s="210">
        <v>39661</v>
      </c>
      <c r="J404" s="210">
        <v>39692</v>
      </c>
      <c r="K404" s="210">
        <v>39722</v>
      </c>
      <c r="L404" s="210">
        <v>39753</v>
      </c>
      <c r="M404" s="211">
        <v>39783</v>
      </c>
    </row>
    <row r="405" spans="1:13" x14ac:dyDescent="0.25">
      <c r="A405" s="3" t="s">
        <v>44</v>
      </c>
      <c r="B405" s="242">
        <v>3004</v>
      </c>
      <c r="C405" s="242">
        <v>2491</v>
      </c>
      <c r="D405" s="242">
        <v>2304</v>
      </c>
      <c r="E405" s="242">
        <v>2078</v>
      </c>
      <c r="F405" s="242">
        <v>2003</v>
      </c>
      <c r="G405" s="242">
        <v>2151</v>
      </c>
      <c r="H405" s="242">
        <v>1747</v>
      </c>
      <c r="I405" s="242">
        <v>1524</v>
      </c>
      <c r="J405" s="242">
        <v>2164</v>
      </c>
      <c r="K405" s="242">
        <v>1743</v>
      </c>
      <c r="L405" s="242">
        <v>1455</v>
      </c>
      <c r="M405" s="242">
        <v>1156</v>
      </c>
    </row>
    <row r="406" spans="1:13" x14ac:dyDescent="0.25">
      <c r="A406" s="3" t="s">
        <v>45</v>
      </c>
      <c r="B406" s="242">
        <v>12307</v>
      </c>
      <c r="C406" s="242">
        <v>11766</v>
      </c>
      <c r="D406" s="242">
        <v>12267</v>
      </c>
      <c r="E406" s="242">
        <v>9162</v>
      </c>
      <c r="F406" s="242">
        <v>9784</v>
      </c>
      <c r="G406" s="242">
        <v>11317</v>
      </c>
      <c r="H406" s="242">
        <v>10544</v>
      </c>
      <c r="I406" s="242">
        <v>8835</v>
      </c>
      <c r="J406" s="242">
        <v>12685</v>
      </c>
      <c r="K406" s="242">
        <v>10023</v>
      </c>
      <c r="L406" s="242">
        <v>8282</v>
      </c>
      <c r="M406" s="242">
        <v>6432</v>
      </c>
    </row>
    <row r="407" spans="1:13" x14ac:dyDescent="0.25">
      <c r="A407" s="25" t="s">
        <v>46</v>
      </c>
      <c r="B407" s="242">
        <v>231</v>
      </c>
      <c r="C407" s="242">
        <v>262</v>
      </c>
      <c r="D407" s="242">
        <v>325</v>
      </c>
      <c r="E407" s="242">
        <v>180</v>
      </c>
      <c r="F407" s="242">
        <v>196</v>
      </c>
      <c r="G407" s="242">
        <v>240</v>
      </c>
      <c r="H407" s="242">
        <v>194</v>
      </c>
      <c r="I407" s="242">
        <v>165</v>
      </c>
      <c r="J407" s="242">
        <v>251</v>
      </c>
      <c r="K407" s="242">
        <v>199</v>
      </c>
      <c r="L407" s="242">
        <v>166</v>
      </c>
      <c r="M407" s="242">
        <v>137</v>
      </c>
    </row>
    <row r="408" spans="1:13" x14ac:dyDescent="0.25">
      <c r="A408" s="25" t="s">
        <v>47</v>
      </c>
      <c r="B408" s="242">
        <v>421</v>
      </c>
      <c r="C408" s="242">
        <v>450</v>
      </c>
      <c r="D408" s="242">
        <v>493</v>
      </c>
      <c r="E408" s="242">
        <v>414</v>
      </c>
      <c r="F408" s="242">
        <v>457</v>
      </c>
      <c r="G408" s="242">
        <v>360</v>
      </c>
      <c r="H408" s="242">
        <v>458</v>
      </c>
      <c r="I408" s="242">
        <v>412</v>
      </c>
      <c r="J408" s="242">
        <v>464</v>
      </c>
      <c r="K408" s="242">
        <v>484</v>
      </c>
      <c r="L408" s="242">
        <v>413</v>
      </c>
      <c r="M408" s="242">
        <v>407</v>
      </c>
    </row>
    <row r="409" spans="1:13" x14ac:dyDescent="0.25">
      <c r="A409" s="26" t="s">
        <v>13</v>
      </c>
      <c r="B409" s="175">
        <v>15964</v>
      </c>
      <c r="C409" s="175">
        <v>14968</v>
      </c>
      <c r="D409" s="175">
        <v>15389</v>
      </c>
      <c r="E409" s="175">
        <v>11833</v>
      </c>
      <c r="F409" s="175">
        <v>12440</v>
      </c>
      <c r="G409" s="175">
        <v>14069</v>
      </c>
      <c r="H409" s="175">
        <v>12943</v>
      </c>
      <c r="I409" s="175">
        <v>10936</v>
      </c>
      <c r="J409" s="175">
        <v>15564</v>
      </c>
      <c r="K409" s="175">
        <v>12448</v>
      </c>
      <c r="L409" s="175">
        <v>10315</v>
      </c>
      <c r="M409" s="175">
        <v>8132</v>
      </c>
    </row>
  </sheetData>
  <mergeCells count="8">
    <mergeCell ref="B359:M359"/>
    <mergeCell ref="B154:M154"/>
    <mergeCell ref="B100:M100"/>
    <mergeCell ref="B3:M3"/>
    <mergeCell ref="A47:M47"/>
    <mergeCell ref="B50:M50"/>
    <mergeCell ref="B206:M206"/>
    <mergeCell ref="B308:M308"/>
  </mergeCells>
  <pageMargins left="0.7" right="0.7" top="0.75" bottom="0.75" header="0.3" footer="0.3"/>
  <pageSetup scale="64" fitToHeight="7" orientation="landscape" r:id="rId1"/>
  <headerFooter>
    <oddFooter>&amp;L&amp;D
&amp;F&amp;C&amp;A&amp;RPage &amp;P of &amp;N</oddFooter>
  </headerFooter>
  <rowBreaks count="7" manualBreakCount="7">
    <brk id="47" max="12" man="1"/>
    <brk id="99" max="16383" man="1"/>
    <brk id="153" max="12" man="1"/>
    <brk id="204" max="16383" man="1"/>
    <brk id="256" max="16383" man="1"/>
    <brk id="307" max="12" man="1"/>
    <brk id="3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Q135"/>
  <sheetViews>
    <sheetView zoomScaleNormal="100" workbookViewId="0">
      <pane xSplit="1" ySplit="4" topLeftCell="G104" activePane="bottomRight" state="frozen"/>
      <selection activeCell="B5" sqref="B5"/>
      <selection pane="topRight" activeCell="B5" sqref="B5"/>
      <selection pane="bottomLeft" activeCell="B5" sqref="B5"/>
      <selection pane="bottomRight" activeCell="K124" sqref="K124"/>
    </sheetView>
  </sheetViews>
  <sheetFormatPr defaultRowHeight="15" outlineLevelRow="1" x14ac:dyDescent="0.25"/>
  <cols>
    <col min="1" max="1" width="18.5703125" customWidth="1"/>
    <col min="2" max="2" width="13.28515625" customWidth="1"/>
    <col min="3" max="3" width="12.5703125" customWidth="1"/>
    <col min="4" max="5" width="11.5703125" bestFit="1" customWidth="1"/>
    <col min="6" max="6" width="10.85546875" bestFit="1" customWidth="1"/>
    <col min="7" max="7" width="10.5703125" bestFit="1" customWidth="1"/>
    <col min="8" max="10" width="10.85546875" bestFit="1" customWidth="1"/>
    <col min="11" max="11" width="10.5703125" bestFit="1" customWidth="1"/>
    <col min="12" max="14" width="10.85546875" bestFit="1" customWidth="1"/>
    <col min="15" max="15" width="12.5703125" customWidth="1"/>
    <col min="16" max="16" width="8" bestFit="1" customWidth="1"/>
  </cols>
  <sheetData>
    <row r="1" spans="1:15" x14ac:dyDescent="0.25">
      <c r="A1" s="283" t="s">
        <v>40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5" ht="15.75" thickBot="1" x14ac:dyDescent="0.3"/>
    <row r="3" spans="1:15" x14ac:dyDescent="0.25">
      <c r="A3" s="1"/>
      <c r="B3" s="275" t="s">
        <v>30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6"/>
    </row>
    <row r="4" spans="1:15" x14ac:dyDescent="0.25">
      <c r="A4" s="2"/>
      <c r="B4" s="10">
        <v>39630</v>
      </c>
      <c r="C4" s="10">
        <v>39661</v>
      </c>
      <c r="D4" s="10">
        <v>39692</v>
      </c>
      <c r="E4" s="10">
        <v>39722</v>
      </c>
      <c r="F4" s="10">
        <v>39753</v>
      </c>
      <c r="G4" s="10">
        <v>39783</v>
      </c>
      <c r="H4" s="10">
        <v>39814</v>
      </c>
      <c r="I4" s="10">
        <v>39845</v>
      </c>
      <c r="J4" s="10">
        <v>39873</v>
      </c>
      <c r="K4" s="10">
        <v>39904</v>
      </c>
      <c r="L4" s="10">
        <v>39934</v>
      </c>
      <c r="M4" s="10">
        <v>39965</v>
      </c>
      <c r="N4" s="11">
        <v>39995</v>
      </c>
      <c r="O4" s="89" t="s">
        <v>69</v>
      </c>
    </row>
    <row r="5" spans="1:15" x14ac:dyDescent="0.25">
      <c r="A5" s="2" t="s">
        <v>0</v>
      </c>
      <c r="B5" s="5">
        <v>5952191.5</v>
      </c>
      <c r="C5" s="5">
        <v>5055574.333333333</v>
      </c>
      <c r="D5" s="5">
        <v>7085983.4523809524</v>
      </c>
      <c r="E5" s="5">
        <v>4565722.2608695654</v>
      </c>
      <c r="F5" s="5">
        <v>3737154.210526316</v>
      </c>
      <c r="G5" s="5">
        <v>2740980.8181818179</v>
      </c>
      <c r="H5" s="5">
        <v>3576917.1</v>
      </c>
      <c r="I5" s="5">
        <v>4143016.6842105268</v>
      </c>
      <c r="J5" s="5">
        <v>3825489.7727272729</v>
      </c>
      <c r="K5" s="5">
        <v>3320850.3809523811</v>
      </c>
      <c r="L5" s="5">
        <v>4722619.6500000004</v>
      </c>
      <c r="M5" s="5">
        <v>5106545.0909090908</v>
      </c>
      <c r="N5" s="6">
        <v>4168416.9090909092</v>
      </c>
    </row>
    <row r="6" spans="1:15" x14ac:dyDescent="0.25">
      <c r="A6" s="2" t="s">
        <v>1</v>
      </c>
      <c r="B6" s="5">
        <v>3693211.6818181816</v>
      </c>
      <c r="C6" s="5">
        <v>2733432.2380952383</v>
      </c>
      <c r="D6" s="5">
        <v>5105353.333333333</v>
      </c>
      <c r="E6" s="5">
        <v>4929782.6521739122</v>
      </c>
      <c r="F6" s="5">
        <v>3913307.3157894737</v>
      </c>
      <c r="G6" s="5">
        <v>3082565.0909090908</v>
      </c>
      <c r="H6" s="5">
        <v>2985283.9000000004</v>
      </c>
      <c r="I6" s="5">
        <v>3436479.4210526319</v>
      </c>
      <c r="J6" s="5">
        <v>4125536.8181818179</v>
      </c>
      <c r="K6" s="5">
        <v>3044583.6190476189</v>
      </c>
      <c r="L6" s="5">
        <v>2995754.55</v>
      </c>
      <c r="M6" s="5">
        <v>2925563.5454545454</v>
      </c>
      <c r="N6" s="6">
        <v>2531839.6818181816</v>
      </c>
    </row>
    <row r="7" spans="1:15" x14ac:dyDescent="0.25">
      <c r="A7" s="2" t="s">
        <v>2</v>
      </c>
      <c r="B7" s="5">
        <v>640347.13636363635</v>
      </c>
      <c r="C7" s="5">
        <v>659212.80952380958</v>
      </c>
      <c r="D7" s="5">
        <v>834799.33333333337</v>
      </c>
      <c r="E7" s="5">
        <v>560632.6086956521</v>
      </c>
      <c r="F7" s="5">
        <v>470675.84210526315</v>
      </c>
      <c r="G7" s="5">
        <v>405435.95454545459</v>
      </c>
      <c r="H7" s="5">
        <v>460486.30000000005</v>
      </c>
      <c r="I7" s="5">
        <v>511756.78947368421</v>
      </c>
      <c r="J7" s="5">
        <v>545709.45454545459</v>
      </c>
      <c r="K7" s="5">
        <v>450556.90476190473</v>
      </c>
      <c r="L7" s="5">
        <v>543870.75</v>
      </c>
      <c r="M7" s="5">
        <v>701789.54545454541</v>
      </c>
      <c r="N7" s="6">
        <v>611939.09090909094</v>
      </c>
    </row>
    <row r="8" spans="1:15" x14ac:dyDescent="0.25">
      <c r="A8" s="2" t="s">
        <v>3</v>
      </c>
      <c r="B8" s="5">
        <v>877546.81818181812</v>
      </c>
      <c r="C8" s="5">
        <v>851658</v>
      </c>
      <c r="D8" s="5">
        <v>735592.80952380958</v>
      </c>
      <c r="E8" s="5">
        <v>772344.65217391308</v>
      </c>
      <c r="F8" s="5">
        <v>724333.6315789473</v>
      </c>
      <c r="G8" s="5">
        <v>577213.59090909094</v>
      </c>
      <c r="H8" s="5">
        <v>654697.52500000002</v>
      </c>
      <c r="I8" s="5">
        <v>788781.78947368416</v>
      </c>
      <c r="J8" s="5">
        <v>623562.86363636365</v>
      </c>
      <c r="K8" s="5">
        <v>801177.95238095231</v>
      </c>
      <c r="L8" s="5">
        <v>730639.55</v>
      </c>
      <c r="M8" s="5">
        <v>912401.68181818188</v>
      </c>
      <c r="N8" s="6">
        <v>747885.90909090906</v>
      </c>
    </row>
    <row r="9" spans="1:15" x14ac:dyDescent="0.25">
      <c r="A9" s="2" t="s">
        <v>14</v>
      </c>
      <c r="B9" s="12">
        <f>SUM(B5:B8)</f>
        <v>11163297.136363637</v>
      </c>
      <c r="C9" s="12">
        <f t="shared" ref="C9:N9" si="0">SUM(C5:C8)</f>
        <v>9299877.3809523806</v>
      </c>
      <c r="D9" s="12">
        <f t="shared" si="0"/>
        <v>13761728.928571429</v>
      </c>
      <c r="E9" s="12">
        <f t="shared" si="0"/>
        <v>10828482.173913043</v>
      </c>
      <c r="F9" s="12">
        <f t="shared" si="0"/>
        <v>8845471</v>
      </c>
      <c r="G9" s="12">
        <f t="shared" si="0"/>
        <v>6806195.4545454541</v>
      </c>
      <c r="H9" s="12">
        <f t="shared" si="0"/>
        <v>7677384.8250000002</v>
      </c>
      <c r="I9" s="12">
        <f t="shared" si="0"/>
        <v>8880034.6842105277</v>
      </c>
      <c r="J9" s="12">
        <f t="shared" si="0"/>
        <v>9120298.9090909082</v>
      </c>
      <c r="K9" s="12">
        <f t="shared" si="0"/>
        <v>7617168.8571428573</v>
      </c>
      <c r="L9" s="12">
        <f t="shared" si="0"/>
        <v>8992884.5</v>
      </c>
      <c r="M9" s="12">
        <f t="shared" si="0"/>
        <v>9646299.8636363633</v>
      </c>
      <c r="N9" s="54">
        <f t="shared" si="0"/>
        <v>8060081.5909090908</v>
      </c>
    </row>
    <row r="10" spans="1:15" x14ac:dyDescent="0.25">
      <c r="A10" s="2" t="s">
        <v>6</v>
      </c>
      <c r="B10" s="13">
        <v>209265.81818181818</v>
      </c>
      <c r="C10" s="13">
        <v>158439.76190476189</v>
      </c>
      <c r="D10" s="13">
        <v>176893.47619047618</v>
      </c>
      <c r="E10" s="13">
        <v>181605.69565217392</v>
      </c>
      <c r="F10" s="13">
        <v>145978.84210526315</v>
      </c>
      <c r="G10" s="13">
        <v>125757.31818181818</v>
      </c>
      <c r="H10" s="13">
        <v>129018.9</v>
      </c>
      <c r="I10" s="13">
        <v>120856.78947368421</v>
      </c>
      <c r="J10" s="13">
        <v>111876.59090909091</v>
      </c>
      <c r="K10" s="13">
        <v>102348.57142857143</v>
      </c>
      <c r="L10" s="13">
        <v>119184.2</v>
      </c>
      <c r="M10" s="13">
        <v>108919.63636363637</v>
      </c>
      <c r="N10" s="22">
        <v>112825.04545454546</v>
      </c>
    </row>
    <row r="11" spans="1:15" x14ac:dyDescent="0.25">
      <c r="A11" s="2" t="s">
        <v>7</v>
      </c>
      <c r="B11" s="13">
        <v>822681.09090909094</v>
      </c>
      <c r="C11" s="13">
        <v>810372.61904761905</v>
      </c>
      <c r="D11" s="13">
        <v>859542.09523809527</v>
      </c>
      <c r="E11" s="13">
        <v>725986.04347826086</v>
      </c>
      <c r="F11" s="13">
        <v>671186.47368421056</v>
      </c>
      <c r="G11" s="13">
        <v>644450.04545454541</v>
      </c>
      <c r="H11" s="13">
        <v>803961.55</v>
      </c>
      <c r="I11" s="13">
        <v>843713.89473684214</v>
      </c>
      <c r="J11" s="13">
        <v>753700.18181818177</v>
      </c>
      <c r="K11" s="13">
        <v>708756.57142857148</v>
      </c>
      <c r="L11" s="13">
        <v>798277.3</v>
      </c>
      <c r="M11" s="13">
        <v>847117.63636363635</v>
      </c>
      <c r="N11" s="22">
        <v>854267.81818181823</v>
      </c>
    </row>
    <row r="12" spans="1:15" x14ac:dyDescent="0.25">
      <c r="A12" s="2" t="s">
        <v>8</v>
      </c>
      <c r="B12" s="13">
        <v>36408.909090909088</v>
      </c>
      <c r="C12" s="13">
        <v>33556.285714285717</v>
      </c>
      <c r="D12" s="13">
        <v>36692.047619047618</v>
      </c>
      <c r="E12" s="13">
        <v>33532.739130434784</v>
      </c>
      <c r="F12" s="13">
        <v>36565.789473684214</v>
      </c>
      <c r="G12" s="13">
        <v>17230.090909090908</v>
      </c>
      <c r="H12" s="13">
        <v>32361.55</v>
      </c>
      <c r="I12" s="13">
        <v>30768.894736842107</v>
      </c>
      <c r="J12" s="13">
        <v>27504.863636363636</v>
      </c>
      <c r="K12" s="13">
        <v>23484.619047619046</v>
      </c>
      <c r="L12" s="13">
        <v>32325.15</v>
      </c>
      <c r="M12" s="13">
        <v>27213.045454545456</v>
      </c>
      <c r="N12" s="22">
        <v>23029.727272727272</v>
      </c>
    </row>
    <row r="13" spans="1:15" x14ac:dyDescent="0.25">
      <c r="A13" s="2" t="s">
        <v>9</v>
      </c>
      <c r="B13" s="13">
        <v>220687.04545454544</v>
      </c>
      <c r="C13" s="13">
        <v>192250.14285714287</v>
      </c>
      <c r="D13" s="13">
        <v>227790.71428571429</v>
      </c>
      <c r="E13" s="13">
        <v>160094.5652173913</v>
      </c>
      <c r="F13" s="13">
        <v>170561.05263157896</v>
      </c>
      <c r="G13" s="13">
        <v>102559.09090909091</v>
      </c>
      <c r="H13" s="13">
        <v>170866.65</v>
      </c>
      <c r="I13" s="13">
        <v>167487.78947368421</v>
      </c>
      <c r="J13" s="13">
        <v>171394.54545454544</v>
      </c>
      <c r="K13" s="13">
        <v>128814.57142857143</v>
      </c>
      <c r="L13" s="13">
        <v>158589.75</v>
      </c>
      <c r="M13" s="13">
        <v>160646.22727272726</v>
      </c>
      <c r="N13" s="22">
        <v>158936.31818181818</v>
      </c>
    </row>
    <row r="14" spans="1:15" x14ac:dyDescent="0.25">
      <c r="A14" s="2" t="s">
        <v>10</v>
      </c>
      <c r="B14" s="13">
        <v>458193.09090909088</v>
      </c>
      <c r="C14" s="13">
        <v>411547.66666666669</v>
      </c>
      <c r="D14" s="13">
        <v>464143.23809523811</v>
      </c>
      <c r="E14" s="13">
        <v>483526.47826086957</v>
      </c>
      <c r="F14" s="13">
        <v>412754.5263157895</v>
      </c>
      <c r="G14" s="13">
        <v>406684.22727272729</v>
      </c>
      <c r="H14" s="13">
        <v>555063.19999999995</v>
      </c>
      <c r="I14" s="13">
        <v>633926.84210526315</v>
      </c>
      <c r="J14" s="13">
        <v>571861.59090909094</v>
      </c>
      <c r="K14" s="13">
        <v>483814.09523809527</v>
      </c>
      <c r="L14" s="13">
        <v>469518.85</v>
      </c>
      <c r="M14" s="13">
        <v>479187.04545454547</v>
      </c>
      <c r="N14" s="22">
        <v>432618.72727272729</v>
      </c>
    </row>
    <row r="15" spans="1:15" x14ac:dyDescent="0.25">
      <c r="A15" s="2" t="s">
        <v>11</v>
      </c>
      <c r="B15" s="13">
        <v>32535.045454545456</v>
      </c>
      <c r="C15" s="13">
        <v>30353.619047619046</v>
      </c>
      <c r="D15" s="13">
        <v>37304.761904761908</v>
      </c>
      <c r="E15" s="13">
        <v>35070.608695652176</v>
      </c>
      <c r="F15" s="13">
        <v>32878.473684210527</v>
      </c>
      <c r="G15" s="13">
        <v>28897.5</v>
      </c>
      <c r="H15" s="13">
        <v>33944.050000000003</v>
      </c>
      <c r="I15" s="13">
        <v>39991.57894736842</v>
      </c>
      <c r="J15" s="13">
        <v>31058.727272727272</v>
      </c>
      <c r="K15" s="13">
        <v>34648.619047619046</v>
      </c>
      <c r="L15" s="13">
        <v>35572.6</v>
      </c>
      <c r="M15" s="13">
        <v>37741.227272727272</v>
      </c>
      <c r="N15" s="22">
        <v>33873.63636363636</v>
      </c>
    </row>
    <row r="16" spans="1:15" x14ac:dyDescent="0.25">
      <c r="A16" s="2" t="s">
        <v>15</v>
      </c>
      <c r="B16" s="14">
        <f>SUM(B10:B15)</f>
        <v>1779771</v>
      </c>
      <c r="C16" s="14">
        <f>SUM(C10:C15)</f>
        <v>1636520.0952380951</v>
      </c>
      <c r="D16" s="14">
        <f t="shared" ref="D16:N16" si="1">SUM(D10:D15)</f>
        <v>1802366.3333333335</v>
      </c>
      <c r="E16" s="14">
        <f t="shared" si="1"/>
        <v>1619816.1304347827</v>
      </c>
      <c r="F16" s="14">
        <f t="shared" si="1"/>
        <v>1469925.1578947371</v>
      </c>
      <c r="G16" s="14">
        <f t="shared" si="1"/>
        <v>1325578.2727272727</v>
      </c>
      <c r="H16" s="14">
        <f t="shared" si="1"/>
        <v>1725215.9000000001</v>
      </c>
      <c r="I16" s="14">
        <f t="shared" si="1"/>
        <v>1836745.789473684</v>
      </c>
      <c r="J16" s="14">
        <f t="shared" si="1"/>
        <v>1667396.5000000002</v>
      </c>
      <c r="K16" s="14">
        <f t="shared" si="1"/>
        <v>1481867.0476190476</v>
      </c>
      <c r="L16" s="14">
        <f t="shared" si="1"/>
        <v>1613467.85</v>
      </c>
      <c r="M16" s="14">
        <f t="shared" si="1"/>
        <v>1660824.8181818181</v>
      </c>
      <c r="N16" s="55">
        <f t="shared" si="1"/>
        <v>1615551.2727272729</v>
      </c>
    </row>
    <row r="17" spans="1:14" s="8" customFormat="1" x14ac:dyDescent="0.25">
      <c r="A17" s="7" t="s">
        <v>16</v>
      </c>
      <c r="B17" s="14">
        <f>SUM(B9,B16)</f>
        <v>12943068.136363637</v>
      </c>
      <c r="C17" s="14">
        <f t="shared" ref="C17:N17" si="2">SUM(C9,C16)</f>
        <v>10936397.476190476</v>
      </c>
      <c r="D17" s="14">
        <f t="shared" si="2"/>
        <v>15564095.261904763</v>
      </c>
      <c r="E17" s="14">
        <f t="shared" si="2"/>
        <v>12448298.304347826</v>
      </c>
      <c r="F17" s="14">
        <f t="shared" si="2"/>
        <v>10315396.157894738</v>
      </c>
      <c r="G17" s="14">
        <f t="shared" si="2"/>
        <v>8131773.7272727266</v>
      </c>
      <c r="H17" s="14">
        <f t="shared" si="2"/>
        <v>9402600.7249999996</v>
      </c>
      <c r="I17" s="14">
        <f t="shared" si="2"/>
        <v>10716780.473684212</v>
      </c>
      <c r="J17" s="14">
        <f t="shared" si="2"/>
        <v>10787695.409090908</v>
      </c>
      <c r="K17" s="14">
        <f t="shared" si="2"/>
        <v>9099035.9047619049</v>
      </c>
      <c r="L17" s="14">
        <f t="shared" si="2"/>
        <v>10606352.35</v>
      </c>
      <c r="M17" s="14">
        <f t="shared" si="2"/>
        <v>11307124.681818182</v>
      </c>
      <c r="N17" s="55">
        <f t="shared" si="2"/>
        <v>9675632.8636363633</v>
      </c>
    </row>
    <row r="18" spans="1:14" x14ac:dyDescent="0.25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2"/>
      <c r="B19" s="284" t="s">
        <v>43</v>
      </c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77"/>
    </row>
    <row r="20" spans="1:14" x14ac:dyDescent="0.25">
      <c r="A20" s="2"/>
      <c r="B20" s="10">
        <v>39630</v>
      </c>
      <c r="C20" s="10">
        <v>39661</v>
      </c>
      <c r="D20" s="10">
        <v>39692</v>
      </c>
      <c r="E20" s="10">
        <v>39722</v>
      </c>
      <c r="F20" s="10">
        <v>39753</v>
      </c>
      <c r="G20" s="10">
        <v>39783</v>
      </c>
      <c r="H20" s="10">
        <v>39814</v>
      </c>
      <c r="I20" s="10">
        <v>39845</v>
      </c>
      <c r="J20" s="10">
        <v>39873</v>
      </c>
      <c r="K20" s="10">
        <v>39904</v>
      </c>
      <c r="L20" s="10">
        <v>39934</v>
      </c>
      <c r="M20" s="10">
        <v>39965</v>
      </c>
      <c r="N20" s="11">
        <v>39995</v>
      </c>
    </row>
    <row r="21" spans="1:14" x14ac:dyDescent="0.25">
      <c r="A21" s="2" t="s">
        <v>0</v>
      </c>
      <c r="B21" s="18">
        <v>6438044.40625</v>
      </c>
      <c r="C21" s="18">
        <v>5922293.4375</v>
      </c>
      <c r="D21" s="18">
        <v>6030014.4765625</v>
      </c>
      <c r="E21" s="18">
        <v>5538220.3923076922</v>
      </c>
      <c r="F21" s="18">
        <v>5155923.722222222</v>
      </c>
      <c r="G21" s="18">
        <v>3692486.25</v>
      </c>
      <c r="H21" s="18">
        <v>3325341.8032786883</v>
      </c>
      <c r="I21" s="18">
        <v>3451757.9836065574</v>
      </c>
      <c r="J21" s="18">
        <v>3842892.360655738</v>
      </c>
      <c r="K21" s="18">
        <v>3751870.1612903229</v>
      </c>
      <c r="L21" s="18">
        <v>3942079.777777778</v>
      </c>
      <c r="M21" s="18">
        <v>4389432.4285714282</v>
      </c>
      <c r="N21" s="19">
        <v>4664086.828125</v>
      </c>
    </row>
    <row r="22" spans="1:14" x14ac:dyDescent="0.25">
      <c r="A22" s="2" t="s">
        <v>1</v>
      </c>
      <c r="B22" s="18">
        <v>3362365.6875</v>
      </c>
      <c r="C22" s="18">
        <v>3389955.484375</v>
      </c>
      <c r="D22" s="18">
        <v>3841643.03125</v>
      </c>
      <c r="E22" s="18">
        <v>4276915.3538461542</v>
      </c>
      <c r="F22" s="18">
        <v>4681750.1587301586</v>
      </c>
      <c r="G22" s="18">
        <v>3993035.5</v>
      </c>
      <c r="H22" s="18">
        <v>3309425.3934426233</v>
      </c>
      <c r="I22" s="18">
        <v>3160905.2295081965</v>
      </c>
      <c r="J22" s="18">
        <v>3537058.9672131152</v>
      </c>
      <c r="K22" s="18">
        <v>3548244.7580645164</v>
      </c>
      <c r="L22" s="18">
        <v>3406558.0476190476</v>
      </c>
      <c r="M22" s="18">
        <v>2987519.7619047621</v>
      </c>
      <c r="N22" s="19">
        <v>2812155.65625</v>
      </c>
    </row>
    <row r="23" spans="1:14" x14ac:dyDescent="0.25">
      <c r="A23" s="2" t="s">
        <v>2</v>
      </c>
      <c r="B23" s="18">
        <v>674581.53125</v>
      </c>
      <c r="C23" s="18">
        <v>687010.46875</v>
      </c>
      <c r="D23" s="18">
        <v>710342.0625</v>
      </c>
      <c r="E23" s="18">
        <v>681058.5384615385</v>
      </c>
      <c r="F23" s="18">
        <v>624891.69841269846</v>
      </c>
      <c r="G23" s="18">
        <v>480577.84375</v>
      </c>
      <c r="H23" s="18">
        <v>443805.86885245901</v>
      </c>
      <c r="I23" s="18">
        <v>456601.57377049181</v>
      </c>
      <c r="J23" s="18">
        <v>507192.01639344264</v>
      </c>
      <c r="K23" s="18">
        <v>503075.51612903224</v>
      </c>
      <c r="L23" s="18">
        <v>513408.22222222225</v>
      </c>
      <c r="M23" s="18">
        <v>567912.38095238095</v>
      </c>
      <c r="N23" s="19">
        <v>621553.828125</v>
      </c>
    </row>
    <row r="24" spans="1:14" x14ac:dyDescent="0.25">
      <c r="A24" s="2" t="s">
        <v>3</v>
      </c>
      <c r="B24" s="18">
        <v>912530.84375</v>
      </c>
      <c r="C24" s="18">
        <v>945424.359375</v>
      </c>
      <c r="D24" s="18">
        <v>822473.390625</v>
      </c>
      <c r="E24" s="18">
        <v>786095.29230769235</v>
      </c>
      <c r="F24" s="18">
        <v>745614.52380952379</v>
      </c>
      <c r="G24" s="18">
        <v>691015.078125</v>
      </c>
      <c r="H24" s="18">
        <v>648442.43442622945</v>
      </c>
      <c r="I24" s="18">
        <v>668516.45081967209</v>
      </c>
      <c r="J24" s="18">
        <v>685232.58196721307</v>
      </c>
      <c r="K24" s="18">
        <v>734354.41935483878</v>
      </c>
      <c r="L24" s="18">
        <v>716760.49206349207</v>
      </c>
      <c r="M24" s="18">
        <v>817624.84126984118</v>
      </c>
      <c r="N24" s="19">
        <v>799048.71875</v>
      </c>
    </row>
    <row r="25" spans="1:14" x14ac:dyDescent="0.25">
      <c r="A25" s="2" t="s">
        <v>14</v>
      </c>
      <c r="B25" s="20">
        <f>SUM(B21:B24)</f>
        <v>11387522.46875</v>
      </c>
      <c r="C25" s="20">
        <f>SUM(C21:C24)</f>
        <v>10944683.75</v>
      </c>
      <c r="D25" s="20">
        <f>SUM(D21:D24)</f>
        <v>11404472.9609375</v>
      </c>
      <c r="E25" s="20">
        <f>SUM(E21:E24)</f>
        <v>11282289.576923076</v>
      </c>
      <c r="F25" s="20">
        <f>SUM(F21:F24)</f>
        <v>11208180.103174603</v>
      </c>
      <c r="G25" s="20">
        <f t="shared" ref="G25:N25" si="3">SUM(G21:G24)</f>
        <v>8857114.671875</v>
      </c>
      <c r="H25" s="20">
        <f t="shared" si="3"/>
        <v>7727015.5</v>
      </c>
      <c r="I25" s="20">
        <f t="shared" si="3"/>
        <v>7737781.2377049169</v>
      </c>
      <c r="J25" s="20">
        <f t="shared" si="3"/>
        <v>8572375.9262295086</v>
      </c>
      <c r="K25" s="20">
        <f t="shared" si="3"/>
        <v>8537544.8548387103</v>
      </c>
      <c r="L25" s="20">
        <f t="shared" si="3"/>
        <v>8578806.5396825392</v>
      </c>
      <c r="M25" s="20">
        <f t="shared" si="3"/>
        <v>8762489.4126984123</v>
      </c>
      <c r="N25" s="56">
        <f t="shared" si="3"/>
        <v>8896845.03125</v>
      </c>
    </row>
    <row r="26" spans="1:14" x14ac:dyDescent="0.25">
      <c r="A26" s="2" t="s">
        <v>6</v>
      </c>
      <c r="B26" s="13">
        <v>222699.078125</v>
      </c>
      <c r="C26" s="13">
        <v>195549.890625</v>
      </c>
      <c r="D26" s="13">
        <v>181966.34375</v>
      </c>
      <c r="E26" s="13">
        <v>172598.90769230769</v>
      </c>
      <c r="F26" s="13">
        <v>169290.3492063492</v>
      </c>
      <c r="G26" s="13">
        <v>151831.09375</v>
      </c>
      <c r="H26" s="13">
        <v>133125.19672131148</v>
      </c>
      <c r="I26" s="13">
        <v>125300.29508196721</v>
      </c>
      <c r="J26" s="13">
        <v>120294.13114754099</v>
      </c>
      <c r="K26" s="13">
        <v>111401.35483870968</v>
      </c>
      <c r="L26" s="13">
        <v>111020.46031746031</v>
      </c>
      <c r="M26" s="13">
        <v>109987.87301587302</v>
      </c>
      <c r="N26" s="22">
        <v>113469.796875</v>
      </c>
    </row>
    <row r="27" spans="1:14" x14ac:dyDescent="0.25">
      <c r="A27" s="2" t="s">
        <v>7</v>
      </c>
      <c r="B27" s="13">
        <v>882351.75</v>
      </c>
      <c r="C27" s="13">
        <v>840475.65625</v>
      </c>
      <c r="D27" s="13">
        <v>830737.390625</v>
      </c>
      <c r="E27" s="13">
        <v>796398.27692307695</v>
      </c>
      <c r="F27" s="13">
        <v>753977.87301587302</v>
      </c>
      <c r="G27" s="13">
        <v>681689.421875</v>
      </c>
      <c r="H27" s="13">
        <v>705076.63934426231</v>
      </c>
      <c r="I27" s="13">
        <v>758814.68852459011</v>
      </c>
      <c r="J27" s="13">
        <v>798216.37704918033</v>
      </c>
      <c r="K27" s="13">
        <v>766062.19354838715</v>
      </c>
      <c r="L27" s="13">
        <v>752870.4444444445</v>
      </c>
      <c r="M27" s="13">
        <v>785492.41269841266</v>
      </c>
      <c r="N27" s="22">
        <v>834312.90625</v>
      </c>
    </row>
    <row r="28" spans="1:14" x14ac:dyDescent="0.25">
      <c r="A28" s="2" t="s">
        <v>8</v>
      </c>
      <c r="B28" s="13">
        <v>36021.268833559297</v>
      </c>
      <c r="C28" s="13">
        <v>35383.140625</v>
      </c>
      <c r="D28" s="13">
        <v>35565.796875</v>
      </c>
      <c r="E28" s="13">
        <v>34561.046153846153</v>
      </c>
      <c r="F28" s="13">
        <v>35500.571428571428</v>
      </c>
      <c r="G28" s="13">
        <v>28829.140625</v>
      </c>
      <c r="H28" s="13">
        <v>28213.819672131147</v>
      </c>
      <c r="I28" s="13">
        <v>26408.22950819672</v>
      </c>
      <c r="J28" s="13">
        <v>30113.885245901638</v>
      </c>
      <c r="K28" s="13">
        <v>27143.435483870966</v>
      </c>
      <c r="L28" s="13">
        <v>27695.031746031746</v>
      </c>
      <c r="M28" s="13">
        <v>27593.126984126986</v>
      </c>
      <c r="N28" s="22">
        <v>27372.5625</v>
      </c>
    </row>
    <row r="29" spans="1:14" x14ac:dyDescent="0.25">
      <c r="A29" s="2" t="s">
        <v>9</v>
      </c>
      <c r="B29" s="13">
        <v>190132.515625</v>
      </c>
      <c r="C29" s="13">
        <v>194298.421875</v>
      </c>
      <c r="D29" s="13">
        <v>213687.078125</v>
      </c>
      <c r="E29" s="13">
        <v>192354.35384615386</v>
      </c>
      <c r="F29" s="13">
        <v>185816.50793650793</v>
      </c>
      <c r="G29" s="13">
        <v>143423.984375</v>
      </c>
      <c r="H29" s="13">
        <v>146135.95081967214</v>
      </c>
      <c r="I29" s="13">
        <v>145178.70491803277</v>
      </c>
      <c r="J29" s="13">
        <v>170004.60655737706</v>
      </c>
      <c r="K29" s="13">
        <v>155775.06451612903</v>
      </c>
      <c r="L29" s="13">
        <v>153136.20634920636</v>
      </c>
      <c r="M29" s="13">
        <v>149382.82539682538</v>
      </c>
      <c r="N29" s="22">
        <v>159415.796875</v>
      </c>
    </row>
    <row r="30" spans="1:14" x14ac:dyDescent="0.25">
      <c r="A30" s="2" t="s">
        <v>10</v>
      </c>
      <c r="B30" s="13">
        <v>399225.10228614323</v>
      </c>
      <c r="C30" s="13">
        <v>410816.375</v>
      </c>
      <c r="D30" s="13">
        <v>444839.953125</v>
      </c>
      <c r="E30" s="13">
        <v>454009.5076923077</v>
      </c>
      <c r="F30" s="13">
        <v>455721.47619047621</v>
      </c>
      <c r="G30" s="13">
        <v>436101.53125</v>
      </c>
      <c r="H30" s="13">
        <v>457223.81967213115</v>
      </c>
      <c r="I30" s="13">
        <v>526113.55737704923</v>
      </c>
      <c r="J30" s="13">
        <v>585685.72131147538</v>
      </c>
      <c r="K30" s="13">
        <v>561059.04838709673</v>
      </c>
      <c r="L30" s="13">
        <v>510022.66666666669</v>
      </c>
      <c r="M30" s="13">
        <v>477660.12698412698</v>
      </c>
      <c r="N30" s="22">
        <v>460157.875</v>
      </c>
    </row>
    <row r="31" spans="1:14" x14ac:dyDescent="0.25">
      <c r="A31" s="2" t="s">
        <v>11</v>
      </c>
      <c r="B31" s="13">
        <v>39763.90169085552</v>
      </c>
      <c r="C31" s="13">
        <v>32822.921875</v>
      </c>
      <c r="D31" s="13">
        <v>33384.328125</v>
      </c>
      <c r="E31" s="13">
        <v>34268.461538461539</v>
      </c>
      <c r="F31" s="13">
        <v>35154.206349206346</v>
      </c>
      <c r="G31" s="13">
        <v>32297.8125</v>
      </c>
      <c r="H31" s="13">
        <v>31792.081967213115</v>
      </c>
      <c r="I31" s="13">
        <v>34007.639344262294</v>
      </c>
      <c r="J31" s="13">
        <v>34787.098360655735</v>
      </c>
      <c r="K31" s="13">
        <v>35012.145161290326</v>
      </c>
      <c r="L31" s="13">
        <v>33688.333333333336</v>
      </c>
      <c r="M31" s="13">
        <v>36021.904761904763</v>
      </c>
      <c r="N31" s="22">
        <v>35734.046875</v>
      </c>
    </row>
    <row r="32" spans="1:14" s="8" customFormat="1" x14ac:dyDescent="0.25">
      <c r="A32" s="7" t="s">
        <v>15</v>
      </c>
      <c r="B32" s="14">
        <f>SUM(B26:B31)</f>
        <v>1770193.6165605581</v>
      </c>
      <c r="C32" s="14">
        <f t="shared" ref="C32:N32" si="4">SUM(C26:C31)</f>
        <v>1709346.40625</v>
      </c>
      <c r="D32" s="14">
        <f t="shared" si="4"/>
        <v>1740180.890625</v>
      </c>
      <c r="E32" s="14">
        <f t="shared" si="4"/>
        <v>1684190.5538461539</v>
      </c>
      <c r="F32" s="14">
        <f t="shared" si="4"/>
        <v>1635460.9841269844</v>
      </c>
      <c r="G32" s="14">
        <f t="shared" si="4"/>
        <v>1474172.984375</v>
      </c>
      <c r="H32" s="14">
        <f t="shared" si="4"/>
        <v>1501567.5081967216</v>
      </c>
      <c r="I32" s="14">
        <f t="shared" si="4"/>
        <v>1615823.1147540982</v>
      </c>
      <c r="J32" s="14">
        <f t="shared" si="4"/>
        <v>1739101.8196721312</v>
      </c>
      <c r="K32" s="14">
        <f t="shared" si="4"/>
        <v>1656453.2419354839</v>
      </c>
      <c r="L32" s="14">
        <f t="shared" si="4"/>
        <v>1588433.142857143</v>
      </c>
      <c r="M32" s="14">
        <f t="shared" si="4"/>
        <v>1586138.2698412701</v>
      </c>
      <c r="N32" s="55">
        <f t="shared" si="4"/>
        <v>1630462.984375</v>
      </c>
    </row>
    <row r="33" spans="1:14" x14ac:dyDescent="0.25">
      <c r="A33" s="2" t="s">
        <v>16</v>
      </c>
      <c r="B33" s="20">
        <f>SUM(B32,B25)</f>
        <v>13157716.085310558</v>
      </c>
      <c r="C33" s="20">
        <f t="shared" ref="C33:N33" si="5">SUM(C32,C25)</f>
        <v>12654030.15625</v>
      </c>
      <c r="D33" s="20">
        <f t="shared" si="5"/>
        <v>13144653.8515625</v>
      </c>
      <c r="E33" s="20">
        <f t="shared" si="5"/>
        <v>12966480.13076923</v>
      </c>
      <c r="F33" s="20">
        <f t="shared" si="5"/>
        <v>12843641.087301588</v>
      </c>
      <c r="G33" s="20">
        <f t="shared" si="5"/>
        <v>10331287.65625</v>
      </c>
      <c r="H33" s="20">
        <f t="shared" si="5"/>
        <v>9228583.0081967209</v>
      </c>
      <c r="I33" s="20">
        <f t="shared" si="5"/>
        <v>9353604.3524590153</v>
      </c>
      <c r="J33" s="20">
        <f t="shared" si="5"/>
        <v>10311477.745901641</v>
      </c>
      <c r="K33" s="20">
        <f t="shared" si="5"/>
        <v>10193998.096774194</v>
      </c>
      <c r="L33" s="20">
        <f t="shared" si="5"/>
        <v>10167239.682539683</v>
      </c>
      <c r="M33" s="20">
        <f t="shared" si="5"/>
        <v>10348627.682539683</v>
      </c>
      <c r="N33" s="56">
        <f t="shared" si="5"/>
        <v>10527308.015625</v>
      </c>
    </row>
    <row r="34" spans="1:14" x14ac:dyDescent="0.25">
      <c r="A34" s="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 x14ac:dyDescent="0.25">
      <c r="A35" s="2"/>
      <c r="B35" s="277" t="s">
        <v>17</v>
      </c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9"/>
    </row>
    <row r="36" spans="1:14" x14ac:dyDescent="0.25">
      <c r="A36" s="2"/>
      <c r="B36" s="44">
        <v>39630</v>
      </c>
      <c r="C36" s="57">
        <v>39661</v>
      </c>
      <c r="D36" s="57">
        <v>39692</v>
      </c>
      <c r="E36" s="57">
        <v>39722</v>
      </c>
      <c r="F36" s="57">
        <v>39753</v>
      </c>
      <c r="G36" s="57">
        <v>39783</v>
      </c>
      <c r="H36" s="57">
        <v>39814</v>
      </c>
      <c r="I36" s="57">
        <v>39845</v>
      </c>
      <c r="J36" s="57">
        <v>39873</v>
      </c>
      <c r="K36" s="57">
        <v>39904</v>
      </c>
      <c r="L36" s="57">
        <v>39934</v>
      </c>
      <c r="M36" s="57">
        <v>39965</v>
      </c>
      <c r="N36" s="58">
        <v>39995</v>
      </c>
    </row>
    <row r="37" spans="1:14" x14ac:dyDescent="0.25">
      <c r="A37" s="2" t="s">
        <v>0</v>
      </c>
      <c r="B37" s="48">
        <v>0.51820877183973668</v>
      </c>
      <c r="C37" s="59">
        <v>0.51877495071192592</v>
      </c>
      <c r="D37" s="59">
        <v>0.52054013893180262</v>
      </c>
      <c r="E37" s="59">
        <v>0.53894372429001769</v>
      </c>
      <c r="F37" s="59">
        <v>0.5452022585690075</v>
      </c>
      <c r="G37" s="59">
        <v>0.56930565119318322</v>
      </c>
      <c r="H37" s="59">
        <v>0.56732113154890784</v>
      </c>
      <c r="I37" s="59">
        <v>0.55349877983058826</v>
      </c>
      <c r="J37" s="59">
        <v>0.5315710598600778</v>
      </c>
      <c r="K37" s="59">
        <v>0.52661723374944824</v>
      </c>
      <c r="L37" s="59">
        <v>0.52206309477457125</v>
      </c>
      <c r="M37" s="59">
        <v>0.52541682304060988</v>
      </c>
      <c r="N37" s="60">
        <v>0.51780033409674986</v>
      </c>
    </row>
    <row r="38" spans="1:14" x14ac:dyDescent="0.25">
      <c r="A38" s="2" t="s">
        <v>1</v>
      </c>
      <c r="B38" s="48">
        <v>0.70681985052711482</v>
      </c>
      <c r="C38" s="59">
        <v>0.71065015794293884</v>
      </c>
      <c r="D38" s="59">
        <v>0.72017982532002078</v>
      </c>
      <c r="E38" s="59">
        <v>0.74658481217832995</v>
      </c>
      <c r="F38" s="59">
        <v>0.74640500444040969</v>
      </c>
      <c r="G38" s="59">
        <v>0.74831103005392141</v>
      </c>
      <c r="H38" s="59">
        <v>0.7296209417246714</v>
      </c>
      <c r="I38" s="59">
        <v>0.72665138860226586</v>
      </c>
      <c r="J38" s="59">
        <v>0.71624526615951101</v>
      </c>
      <c r="K38" s="59">
        <v>0.70842282255185918</v>
      </c>
      <c r="L38" s="59">
        <v>0.70127101636643829</v>
      </c>
      <c r="M38" s="59">
        <v>0.71231890840181955</v>
      </c>
      <c r="N38" s="60">
        <v>0.72020327055538813</v>
      </c>
    </row>
    <row r="39" spans="1:14" x14ac:dyDescent="0.25">
      <c r="A39" s="2" t="s">
        <v>2</v>
      </c>
      <c r="B39" s="48">
        <v>0.90450371292684284</v>
      </c>
      <c r="C39" s="59">
        <v>0.91128802042454315</v>
      </c>
      <c r="D39" s="59">
        <v>0.93628890203249793</v>
      </c>
      <c r="E39" s="59">
        <v>0.93157723796700642</v>
      </c>
      <c r="F39" s="59">
        <v>0.91470551303404257</v>
      </c>
      <c r="G39" s="59">
        <v>0.89391007121569988</v>
      </c>
      <c r="H39" s="59">
        <v>0.92815445669310881</v>
      </c>
      <c r="I39" s="59">
        <v>0.94699984195425824</v>
      </c>
      <c r="J39" s="59">
        <v>0.91828880551689396</v>
      </c>
      <c r="K39" s="59">
        <v>0.91992782091138636</v>
      </c>
      <c r="L39" s="59">
        <v>0.90465965911342927</v>
      </c>
      <c r="M39" s="59">
        <v>0.90082661295281408</v>
      </c>
      <c r="N39" s="60">
        <v>0.87368434665189521</v>
      </c>
    </row>
    <row r="40" spans="1:14" x14ac:dyDescent="0.25">
      <c r="A40" s="2" t="s">
        <v>3</v>
      </c>
      <c r="B40" s="48">
        <v>1.1458320733473837</v>
      </c>
      <c r="C40" s="59">
        <v>1.1546216241453346</v>
      </c>
      <c r="D40" s="59">
        <v>1.1544754064516942</v>
      </c>
      <c r="E40" s="59">
        <v>1.1440042655427525</v>
      </c>
      <c r="F40" s="59">
        <v>1.1673878826488386</v>
      </c>
      <c r="G40" s="59">
        <v>1.153873436960323</v>
      </c>
      <c r="H40" s="59">
        <v>1.150494042995361</v>
      </c>
      <c r="I40" s="59">
        <v>1.1146042111572054</v>
      </c>
      <c r="J40" s="59">
        <v>1.108305357131643</v>
      </c>
      <c r="K40" s="59">
        <v>1.1255320041474217</v>
      </c>
      <c r="L40" s="59">
        <v>1.1074739174235684</v>
      </c>
      <c r="M40" s="59">
        <v>1.1299148146103959</v>
      </c>
      <c r="N40" s="60">
        <v>1.1291918008536794</v>
      </c>
    </row>
    <row r="41" spans="1:14" x14ac:dyDescent="0.25">
      <c r="A41" s="2" t="s">
        <v>14</v>
      </c>
      <c r="B41" s="49">
        <v>0.64707723089591374</v>
      </c>
      <c r="C41" s="61">
        <v>0.65776973281091833</v>
      </c>
      <c r="D41" s="61">
        <v>0.65940347248305098</v>
      </c>
      <c r="E41" s="61">
        <v>0.68351588721614132</v>
      </c>
      <c r="F41" s="61">
        <v>0.69123766542581444</v>
      </c>
      <c r="G41" s="61">
        <v>0.71322584711511383</v>
      </c>
      <c r="H41" s="61">
        <v>0.70649687448780862</v>
      </c>
      <c r="I41" s="61">
        <v>0.69592984223012599</v>
      </c>
      <c r="J41" s="61">
        <v>0.67675144543085197</v>
      </c>
      <c r="K41" s="61">
        <v>0.67686784845891168</v>
      </c>
      <c r="L41" s="61">
        <v>0.66503283690002724</v>
      </c>
      <c r="M41" s="61">
        <v>0.66987646869227502</v>
      </c>
      <c r="N41" s="62">
        <v>0.66155030351293342</v>
      </c>
    </row>
    <row r="42" spans="1:14" x14ac:dyDescent="0.25">
      <c r="A42" s="2" t="s">
        <v>6</v>
      </c>
      <c r="B42" s="50">
        <v>1.5892270848112655</v>
      </c>
      <c r="C42" s="63">
        <v>1.4042722753057022</v>
      </c>
      <c r="D42" s="63">
        <v>1.3850532078133266</v>
      </c>
      <c r="E42" s="63">
        <v>1.3580437945547208</v>
      </c>
      <c r="F42" s="63">
        <v>1.6059048622391208</v>
      </c>
      <c r="G42" s="63">
        <v>1.6016026886373529</v>
      </c>
      <c r="H42" s="63">
        <v>1.6015903641549301</v>
      </c>
      <c r="I42" s="63">
        <v>1.5739335639312666</v>
      </c>
      <c r="J42" s="63">
        <v>1.5437960466299678</v>
      </c>
      <c r="K42" s="63">
        <v>1.4886295628373898</v>
      </c>
      <c r="L42" s="63">
        <v>1.5017294305026228</v>
      </c>
      <c r="M42" s="63">
        <v>1.541467845166917</v>
      </c>
      <c r="N42" s="64">
        <v>1.5806314558090271</v>
      </c>
    </row>
    <row r="43" spans="1:14" x14ac:dyDescent="0.25">
      <c r="A43" s="2" t="s">
        <v>7</v>
      </c>
      <c r="B43" s="50">
        <v>1.3165272471763672</v>
      </c>
      <c r="C43" s="63">
        <v>1.3167526191734957</v>
      </c>
      <c r="D43" s="63">
        <v>1.3153757150579684</v>
      </c>
      <c r="E43" s="63">
        <v>1.2997432488746259</v>
      </c>
      <c r="F43" s="63">
        <v>1.2957886474122036</v>
      </c>
      <c r="G43" s="63">
        <v>1.3084906297710768</v>
      </c>
      <c r="H43" s="63">
        <v>1.381332849178702</v>
      </c>
      <c r="I43" s="63">
        <v>1.401907664403949</v>
      </c>
      <c r="J43" s="63">
        <v>1.3466217547857058</v>
      </c>
      <c r="K43" s="63">
        <v>1.316823169974809</v>
      </c>
      <c r="L43" s="63">
        <v>1.3131499190970637</v>
      </c>
      <c r="M43" s="63">
        <v>1.3646266026267113</v>
      </c>
      <c r="N43" s="64">
        <v>1.3530548316733109</v>
      </c>
    </row>
    <row r="44" spans="1:14" x14ac:dyDescent="0.25">
      <c r="A44" s="2" t="s">
        <v>8</v>
      </c>
      <c r="B44" s="50">
        <v>1.8297989357219211</v>
      </c>
      <c r="C44" s="63">
        <v>1.7961818194664567</v>
      </c>
      <c r="D44" s="63">
        <v>1.799272062212159</v>
      </c>
      <c r="E44" s="63">
        <v>1.8634340974365093</v>
      </c>
      <c r="F44" s="63">
        <v>1.8929790086097431</v>
      </c>
      <c r="G44" s="63">
        <v>1.9094290824442499</v>
      </c>
      <c r="H44" s="63">
        <v>1.8241309368795553</v>
      </c>
      <c r="I44" s="63">
        <v>1.8101961013146677</v>
      </c>
      <c r="J44" s="63">
        <v>1.7756558790210066</v>
      </c>
      <c r="K44" s="63">
        <v>1.7913205751864416</v>
      </c>
      <c r="L44" s="63">
        <v>1.7350841753953576</v>
      </c>
      <c r="M44" s="63">
        <v>1.790578605975518</v>
      </c>
      <c r="N44" s="64">
        <v>1.7953454079619735</v>
      </c>
    </row>
    <row r="45" spans="1:14" x14ac:dyDescent="0.25">
      <c r="A45" s="2" t="s">
        <v>9</v>
      </c>
      <c r="B45" s="50">
        <v>1.7332893661912279</v>
      </c>
      <c r="C45" s="63">
        <v>1.7329318817646726</v>
      </c>
      <c r="D45" s="63">
        <v>1.7188164520359901</v>
      </c>
      <c r="E45" s="63">
        <v>1.7378877501163115</v>
      </c>
      <c r="F45" s="63">
        <v>1.7466765011395438</v>
      </c>
      <c r="G45" s="63">
        <v>1.7909054273632536</v>
      </c>
      <c r="H45" s="63">
        <v>1.7919853150440532</v>
      </c>
      <c r="I45" s="63">
        <v>1.8115226220347316</v>
      </c>
      <c r="J45" s="63">
        <v>1.7972991040454929</v>
      </c>
      <c r="K45" s="63">
        <v>1.795570176912715</v>
      </c>
      <c r="L45" s="63">
        <v>1.7652901014038087</v>
      </c>
      <c r="M45" s="63">
        <v>1.7381080073770585</v>
      </c>
      <c r="N45" s="64">
        <v>1.7304231704048161</v>
      </c>
    </row>
    <row r="46" spans="1:14" x14ac:dyDescent="0.25">
      <c r="A46" s="2" t="s">
        <v>10</v>
      </c>
      <c r="B46" s="50">
        <v>2.1504005554826748</v>
      </c>
      <c r="C46" s="63">
        <v>2.1291969001661628</v>
      </c>
      <c r="D46" s="63">
        <v>2.1392807778443625</v>
      </c>
      <c r="E46" s="63">
        <v>2.2506404796402433</v>
      </c>
      <c r="F46" s="63">
        <v>2.3590316648782936</v>
      </c>
      <c r="G46" s="63">
        <v>2.3522863135584324</v>
      </c>
      <c r="H46" s="63">
        <v>2.1775079812580937</v>
      </c>
      <c r="I46" s="63">
        <v>1.9591304912761618</v>
      </c>
      <c r="J46" s="63">
        <v>1.8741637459624529</v>
      </c>
      <c r="K46" s="63">
        <v>1.8497661409109449</v>
      </c>
      <c r="L46" s="63">
        <v>1.9721759334915736</v>
      </c>
      <c r="M46" s="63">
        <v>2.0314658429993435</v>
      </c>
      <c r="N46" s="64">
        <v>2.1634065095803234</v>
      </c>
    </row>
    <row r="47" spans="1:14" x14ac:dyDescent="0.25">
      <c r="A47" s="2" t="s">
        <v>11</v>
      </c>
      <c r="B47" s="50">
        <v>4.5289301547316398</v>
      </c>
      <c r="C47" s="63">
        <v>4.842701356283504</v>
      </c>
      <c r="D47" s="63">
        <v>4.2737502299216938</v>
      </c>
      <c r="E47" s="63">
        <v>3.9474666367370768</v>
      </c>
      <c r="F47" s="63">
        <v>4.5049567235513388</v>
      </c>
      <c r="G47" s="63">
        <v>4.9689677851634695</v>
      </c>
      <c r="H47" s="63">
        <v>5.0339775188893823</v>
      </c>
      <c r="I47" s="63">
        <v>4.2505116449245248</v>
      </c>
      <c r="J47" s="63">
        <v>3.8143523908666004</v>
      </c>
      <c r="K47" s="63">
        <v>3.7001417620595856</v>
      </c>
      <c r="L47" s="63">
        <v>3.855170301839919</v>
      </c>
      <c r="M47" s="63">
        <v>3.6075051883657121</v>
      </c>
      <c r="N47" s="64">
        <v>3.5041498783698768</v>
      </c>
    </row>
    <row r="48" spans="1:14" x14ac:dyDescent="0.25">
      <c r="A48" s="2" t="s">
        <v>15</v>
      </c>
      <c r="B48" s="51">
        <v>1.6662627531951923</v>
      </c>
      <c r="C48" s="65">
        <v>1.6469598236423884</v>
      </c>
      <c r="D48" s="65">
        <v>1.649460768073707</v>
      </c>
      <c r="E48" s="65">
        <v>1.6775349112240963</v>
      </c>
      <c r="F48" s="65">
        <v>1.7573350428201193</v>
      </c>
      <c r="G48" s="65">
        <v>1.7863478584300727</v>
      </c>
      <c r="H48" s="65">
        <v>1.7689153917821698</v>
      </c>
      <c r="I48" s="65">
        <v>1.7001093771321547</v>
      </c>
      <c r="J48" s="65">
        <v>1.6387696981627344</v>
      </c>
      <c r="K48" s="65">
        <v>1.6120644486186817</v>
      </c>
      <c r="L48" s="65">
        <v>1.6427925840432418</v>
      </c>
      <c r="M48" s="65">
        <v>1.6712270621262939</v>
      </c>
      <c r="N48" s="66">
        <v>1.6890607494897725</v>
      </c>
    </row>
    <row r="49" spans="1:14" x14ac:dyDescent="0.25">
      <c r="A49" s="2" t="s">
        <v>16</v>
      </c>
      <c r="B49" s="49">
        <v>0.78419491615745807</v>
      </c>
      <c r="C49" s="61">
        <v>0.79139264823893241</v>
      </c>
      <c r="D49" s="61">
        <v>0.79047400419371938</v>
      </c>
      <c r="E49" s="61">
        <v>0.81262690523736381</v>
      </c>
      <c r="F49" s="61">
        <v>0.82698940052628556</v>
      </c>
      <c r="G49" s="61">
        <v>0.86634978127197082</v>
      </c>
      <c r="H49" s="61">
        <v>0.87936122410423145</v>
      </c>
      <c r="I49" s="61">
        <v>0.86928296106460878</v>
      </c>
      <c r="J49" s="61">
        <v>0.83900244342392383</v>
      </c>
      <c r="K49" s="61">
        <v>0.82883073347015401</v>
      </c>
      <c r="L49" s="61">
        <v>0.8178934915940812</v>
      </c>
      <c r="M49" s="61">
        <v>0.82335394206244283</v>
      </c>
      <c r="N49" s="62">
        <v>0.82069151078929259</v>
      </c>
    </row>
    <row r="51" spans="1:14" x14ac:dyDescent="0.25">
      <c r="A51" s="2"/>
      <c r="B51" s="280" t="s">
        <v>29</v>
      </c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2"/>
    </row>
    <row r="52" spans="1:14" x14ac:dyDescent="0.25">
      <c r="A52" s="2"/>
      <c r="B52" s="44">
        <v>39630</v>
      </c>
      <c r="C52" s="57">
        <v>39661</v>
      </c>
      <c r="D52" s="57">
        <v>39692</v>
      </c>
      <c r="E52" s="57">
        <v>39722</v>
      </c>
      <c r="F52" s="57">
        <v>39753</v>
      </c>
      <c r="G52" s="57">
        <v>39783</v>
      </c>
      <c r="H52" s="57">
        <v>39814</v>
      </c>
      <c r="I52" s="57">
        <v>39845</v>
      </c>
      <c r="J52" s="57">
        <v>39873</v>
      </c>
      <c r="K52" s="57">
        <v>39904</v>
      </c>
      <c r="L52" s="57">
        <v>39934</v>
      </c>
      <c r="M52" s="57">
        <v>39965</v>
      </c>
      <c r="N52" s="58">
        <v>39995</v>
      </c>
    </row>
    <row r="53" spans="1:14" x14ac:dyDescent="0.25">
      <c r="A53" s="2" t="s">
        <v>18</v>
      </c>
      <c r="B53" s="46">
        <v>1501079.4090909092</v>
      </c>
      <c r="C53" s="15">
        <v>1332344.7142857143</v>
      </c>
      <c r="D53" s="15">
        <v>1950711.142857143</v>
      </c>
      <c r="E53" s="15">
        <v>1527903.8695652173</v>
      </c>
      <c r="F53" s="15">
        <v>1272546.3684210526</v>
      </c>
      <c r="G53" s="15">
        <v>1012887.4090909091</v>
      </c>
      <c r="H53" s="15">
        <v>1168598.9750000001</v>
      </c>
      <c r="I53" s="15">
        <v>1241109.4736842106</v>
      </c>
      <c r="J53" s="15">
        <v>1158696.3636363635</v>
      </c>
      <c r="K53" s="15">
        <v>1007792.5238095238</v>
      </c>
      <c r="L53" s="15">
        <v>1383517.55</v>
      </c>
      <c r="M53" s="15">
        <v>1484727.5454545454</v>
      </c>
      <c r="N53" s="67">
        <v>1049122.6363636365</v>
      </c>
    </row>
    <row r="54" spans="1:14" x14ac:dyDescent="0.25">
      <c r="A54" s="2" t="s">
        <v>24</v>
      </c>
      <c r="B54" s="46">
        <v>9500465.8636363633</v>
      </c>
      <c r="C54" s="15">
        <v>7832627.7142857146</v>
      </c>
      <c r="D54" s="15">
        <v>11597595.452380951</v>
      </c>
      <c r="E54" s="15">
        <v>9136615.4347826093</v>
      </c>
      <c r="F54" s="15">
        <v>7439837.3157894732</v>
      </c>
      <c r="G54" s="15">
        <v>5685378.5</v>
      </c>
      <c r="H54" s="15">
        <v>6377838.2999999998</v>
      </c>
      <c r="I54" s="15">
        <v>7508184.5789473681</v>
      </c>
      <c r="J54" s="15">
        <v>7833981.3636363633</v>
      </c>
      <c r="K54" s="15">
        <v>6505645.8095238097</v>
      </c>
      <c r="L54" s="15">
        <v>7486038.2000000002</v>
      </c>
      <c r="M54" s="15">
        <v>7979318.0909090908</v>
      </c>
      <c r="N54" s="67">
        <v>6894433.6818181816</v>
      </c>
    </row>
    <row r="55" spans="1:14" x14ac:dyDescent="0.25">
      <c r="A55" s="2" t="s">
        <v>25</v>
      </c>
      <c r="B55" s="46">
        <v>161751.86363636365</v>
      </c>
      <c r="C55" s="15">
        <v>134904.95238095237</v>
      </c>
      <c r="D55" s="15">
        <v>213422.33333333334</v>
      </c>
      <c r="E55" s="15">
        <v>163962.86956521738</v>
      </c>
      <c r="F55" s="15">
        <v>133087.31578947368</v>
      </c>
      <c r="G55" s="15">
        <v>107929.54545454546</v>
      </c>
      <c r="H55" s="15">
        <v>130947.55</v>
      </c>
      <c r="I55" s="15">
        <v>130740.63157894737</v>
      </c>
      <c r="J55" s="15">
        <v>127621.18181818182</v>
      </c>
      <c r="K55" s="15">
        <v>103730.5238095238</v>
      </c>
      <c r="L55" s="15">
        <v>123328.75</v>
      </c>
      <c r="M55" s="15">
        <v>182254.22727272729</v>
      </c>
      <c r="N55" s="67">
        <v>116525.27272727274</v>
      </c>
    </row>
    <row r="56" spans="1:14" x14ac:dyDescent="0.25">
      <c r="A56" s="7" t="s">
        <v>27</v>
      </c>
      <c r="B56" s="47">
        <f>SUM(B53:B55)</f>
        <v>11163297.136363637</v>
      </c>
      <c r="C56" s="68">
        <f t="shared" ref="C56:N56" si="6">SUM(C53:C55)</f>
        <v>9299877.3809523806</v>
      </c>
      <c r="D56" s="68">
        <f t="shared" si="6"/>
        <v>13761728.928571429</v>
      </c>
      <c r="E56" s="68">
        <f t="shared" si="6"/>
        <v>10828482.173913043</v>
      </c>
      <c r="F56" s="68">
        <f t="shared" si="6"/>
        <v>8845471</v>
      </c>
      <c r="G56" s="68">
        <f t="shared" si="6"/>
        <v>6806195.4545454551</v>
      </c>
      <c r="H56" s="68">
        <f t="shared" si="6"/>
        <v>7677384.8250000002</v>
      </c>
      <c r="I56" s="68">
        <f t="shared" si="6"/>
        <v>8880034.6842105258</v>
      </c>
      <c r="J56" s="68">
        <f t="shared" si="6"/>
        <v>9120298.9090909082</v>
      </c>
      <c r="K56" s="68">
        <f t="shared" si="6"/>
        <v>7617168.8571428582</v>
      </c>
      <c r="L56" s="68">
        <f t="shared" si="6"/>
        <v>8992884.5</v>
      </c>
      <c r="M56" s="68">
        <f t="shared" si="6"/>
        <v>9646299.8636363633</v>
      </c>
      <c r="N56" s="69">
        <f t="shared" si="6"/>
        <v>8060081.5909090908</v>
      </c>
    </row>
    <row r="57" spans="1:14" x14ac:dyDescent="0.25">
      <c r="A57" s="2" t="s">
        <v>20</v>
      </c>
      <c r="B57" s="45">
        <v>209265.81818181818</v>
      </c>
      <c r="C57" s="70">
        <v>158439.76190476189</v>
      </c>
      <c r="D57" s="70">
        <v>176893.47619047618</v>
      </c>
      <c r="E57" s="70">
        <v>181605.69565217392</v>
      </c>
      <c r="F57" s="70">
        <v>145978.84210526315</v>
      </c>
      <c r="G57" s="70">
        <v>125757.31818181818</v>
      </c>
      <c r="H57" s="70">
        <v>129018.9</v>
      </c>
      <c r="I57" s="70">
        <v>120856.78947368421</v>
      </c>
      <c r="J57" s="70">
        <v>111876.59090909091</v>
      </c>
      <c r="K57" s="70">
        <v>102348.57142857143</v>
      </c>
      <c r="L57" s="70">
        <v>119184.2</v>
      </c>
      <c r="M57" s="70">
        <v>108919.63636363637</v>
      </c>
      <c r="N57" s="71">
        <v>112825.04545454546</v>
      </c>
    </row>
    <row r="58" spans="1:14" x14ac:dyDescent="0.25">
      <c r="A58" s="2" t="s">
        <v>21</v>
      </c>
      <c r="B58" s="45">
        <v>822681.09090909094</v>
      </c>
      <c r="C58" s="70">
        <v>810372.61904761905</v>
      </c>
      <c r="D58" s="70">
        <v>859542.09523809527</v>
      </c>
      <c r="E58" s="70">
        <v>725986.04347826086</v>
      </c>
      <c r="F58" s="70">
        <v>671186.47368421056</v>
      </c>
      <c r="G58" s="70">
        <v>644450.04545454541</v>
      </c>
      <c r="H58" s="70">
        <v>803961.55</v>
      </c>
      <c r="I58" s="70">
        <v>843713.89473684214</v>
      </c>
      <c r="J58" s="70">
        <v>753700.18181818177</v>
      </c>
      <c r="K58" s="70">
        <v>708756.57142857148</v>
      </c>
      <c r="L58" s="70">
        <v>798277.3</v>
      </c>
      <c r="M58" s="70">
        <v>847117.63636363635</v>
      </c>
      <c r="N58" s="71">
        <v>854267.81818181823</v>
      </c>
    </row>
    <row r="59" spans="1:14" x14ac:dyDescent="0.25">
      <c r="A59" s="2" t="s">
        <v>22</v>
      </c>
      <c r="B59" s="45">
        <v>36408.909090909088</v>
      </c>
      <c r="C59" s="70">
        <v>33556.285714285717</v>
      </c>
      <c r="D59" s="70">
        <v>36692.047619047618</v>
      </c>
      <c r="E59" s="70">
        <v>33532.739130434784</v>
      </c>
      <c r="F59" s="70">
        <v>36565.789473684214</v>
      </c>
      <c r="G59" s="70">
        <v>17230.090909090908</v>
      </c>
      <c r="H59" s="70">
        <v>32361.55</v>
      </c>
      <c r="I59" s="70">
        <v>30768.894736842107</v>
      </c>
      <c r="J59" s="70">
        <v>27504.863636363636</v>
      </c>
      <c r="K59" s="70">
        <v>23484.619047619046</v>
      </c>
      <c r="L59" s="70">
        <v>32325.15</v>
      </c>
      <c r="M59" s="70">
        <v>27213.045454545456</v>
      </c>
      <c r="N59" s="71">
        <v>23029.727272727272</v>
      </c>
    </row>
    <row r="60" spans="1:14" x14ac:dyDescent="0.25">
      <c r="A60" s="2" t="s">
        <v>23</v>
      </c>
      <c r="B60" s="45">
        <v>220687.04545454544</v>
      </c>
      <c r="C60" s="70">
        <v>192250.14285714287</v>
      </c>
      <c r="D60" s="70">
        <v>227790.71428571429</v>
      </c>
      <c r="E60" s="70">
        <v>160094.5652173913</v>
      </c>
      <c r="F60" s="70">
        <v>170561.05263157896</v>
      </c>
      <c r="G60" s="70">
        <v>102559.09090909091</v>
      </c>
      <c r="H60" s="70">
        <v>170866.65</v>
      </c>
      <c r="I60" s="70">
        <v>167487.78947368421</v>
      </c>
      <c r="J60" s="70">
        <v>171394.54545454544</v>
      </c>
      <c r="K60" s="70">
        <v>128814.57142857143</v>
      </c>
      <c r="L60" s="70">
        <v>158589.75</v>
      </c>
      <c r="M60" s="70">
        <v>160646.22727272726</v>
      </c>
      <c r="N60" s="71">
        <v>158936.31818181818</v>
      </c>
    </row>
    <row r="61" spans="1:14" x14ac:dyDescent="0.25">
      <c r="A61" s="2" t="s">
        <v>10</v>
      </c>
      <c r="B61" s="45">
        <v>458193.09090909088</v>
      </c>
      <c r="C61" s="70">
        <v>411547.66666666669</v>
      </c>
      <c r="D61" s="70">
        <v>464143.23809523811</v>
      </c>
      <c r="E61" s="70">
        <v>483526.47826086957</v>
      </c>
      <c r="F61" s="70">
        <v>412754.5263157895</v>
      </c>
      <c r="G61" s="70">
        <v>406684.22727272729</v>
      </c>
      <c r="H61" s="70">
        <v>555063.19999999995</v>
      </c>
      <c r="I61" s="70">
        <v>633926.84210526315</v>
      </c>
      <c r="J61" s="70">
        <v>571861.59090909094</v>
      </c>
      <c r="K61" s="70">
        <v>483814.09523809527</v>
      </c>
      <c r="L61" s="70">
        <v>469518.85</v>
      </c>
      <c r="M61" s="70">
        <v>479187.04545454547</v>
      </c>
      <c r="N61" s="71">
        <v>432618.72727272729</v>
      </c>
    </row>
    <row r="62" spans="1:14" x14ac:dyDescent="0.25">
      <c r="A62" s="2" t="s">
        <v>11</v>
      </c>
      <c r="B62" s="45">
        <v>32535.045454545456</v>
      </c>
      <c r="C62" s="70">
        <v>30353.619047619046</v>
      </c>
      <c r="D62" s="70">
        <v>37304.761904761908</v>
      </c>
      <c r="E62" s="70">
        <v>35070.608695652176</v>
      </c>
      <c r="F62" s="70">
        <v>32878.473684210527</v>
      </c>
      <c r="G62" s="70">
        <v>28897.5</v>
      </c>
      <c r="H62" s="70">
        <v>33944.050000000003</v>
      </c>
      <c r="I62" s="70">
        <v>39991.57894736842</v>
      </c>
      <c r="J62" s="70">
        <v>31058.727272727272</v>
      </c>
      <c r="K62" s="70">
        <v>34648.619047619046</v>
      </c>
      <c r="L62" s="70">
        <v>35572.6</v>
      </c>
      <c r="M62" s="70">
        <v>37741.227272727272</v>
      </c>
      <c r="N62" s="71">
        <v>33873.63636363636</v>
      </c>
    </row>
    <row r="63" spans="1:14" x14ac:dyDescent="0.25">
      <c r="A63" s="7" t="s">
        <v>26</v>
      </c>
      <c r="B63" s="47">
        <f>SUM(B57:B62)</f>
        <v>1779771</v>
      </c>
      <c r="C63" s="68">
        <f t="shared" ref="C63:N63" si="7">SUM(C57:C62)</f>
        <v>1636520.0952380951</v>
      </c>
      <c r="D63" s="68">
        <f t="shared" si="7"/>
        <v>1802366.3333333335</v>
      </c>
      <c r="E63" s="68">
        <f t="shared" si="7"/>
        <v>1619816.1304347827</v>
      </c>
      <c r="F63" s="68">
        <f t="shared" si="7"/>
        <v>1469925.1578947371</v>
      </c>
      <c r="G63" s="68">
        <f t="shared" si="7"/>
        <v>1325578.2727272727</v>
      </c>
      <c r="H63" s="68">
        <f t="shared" si="7"/>
        <v>1725215.9000000001</v>
      </c>
      <c r="I63" s="68">
        <f t="shared" si="7"/>
        <v>1836745.789473684</v>
      </c>
      <c r="J63" s="68">
        <f t="shared" si="7"/>
        <v>1667396.5000000002</v>
      </c>
      <c r="K63" s="68">
        <f t="shared" si="7"/>
        <v>1481867.0476190476</v>
      </c>
      <c r="L63" s="68">
        <f t="shared" si="7"/>
        <v>1613467.85</v>
      </c>
      <c r="M63" s="68">
        <f t="shared" si="7"/>
        <v>1660824.8181818181</v>
      </c>
      <c r="N63" s="69">
        <f t="shared" si="7"/>
        <v>1615551.2727272729</v>
      </c>
    </row>
    <row r="64" spans="1:14" x14ac:dyDescent="0.25">
      <c r="A64" s="2" t="s">
        <v>16</v>
      </c>
      <c r="B64" s="52">
        <f>SUM(B63,B56)</f>
        <v>12943068.136363637</v>
      </c>
      <c r="C64" s="72">
        <f t="shared" ref="C64:N64" si="8">SUM(C63,C56)</f>
        <v>10936397.476190476</v>
      </c>
      <c r="D64" s="72">
        <f t="shared" si="8"/>
        <v>15564095.261904763</v>
      </c>
      <c r="E64" s="72">
        <f t="shared" si="8"/>
        <v>12448298.304347826</v>
      </c>
      <c r="F64" s="72">
        <f t="shared" si="8"/>
        <v>10315396.157894738</v>
      </c>
      <c r="G64" s="72">
        <f t="shared" si="8"/>
        <v>8131773.7272727275</v>
      </c>
      <c r="H64" s="72">
        <f t="shared" si="8"/>
        <v>9402600.7249999996</v>
      </c>
      <c r="I64" s="72">
        <f t="shared" si="8"/>
        <v>10716780.47368421</v>
      </c>
      <c r="J64" s="72">
        <f t="shared" si="8"/>
        <v>10787695.409090908</v>
      </c>
      <c r="K64" s="72">
        <f t="shared" si="8"/>
        <v>9099035.9047619067</v>
      </c>
      <c r="L64" s="72">
        <f t="shared" si="8"/>
        <v>10606352.35</v>
      </c>
      <c r="M64" s="72">
        <f t="shared" si="8"/>
        <v>11307124.681818182</v>
      </c>
      <c r="N64" s="73">
        <f t="shared" si="8"/>
        <v>9675632.8636363633</v>
      </c>
    </row>
    <row r="66" spans="1:14" x14ac:dyDescent="0.25">
      <c r="A66" s="2"/>
      <c r="B66" s="277" t="s">
        <v>36</v>
      </c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9"/>
    </row>
    <row r="67" spans="1:14" x14ac:dyDescent="0.25">
      <c r="A67" s="2"/>
      <c r="B67" s="44">
        <v>39630</v>
      </c>
      <c r="C67" s="57">
        <v>39661</v>
      </c>
      <c r="D67" s="57">
        <v>39692</v>
      </c>
      <c r="E67" s="57">
        <v>39722</v>
      </c>
      <c r="F67" s="57">
        <v>39753</v>
      </c>
      <c r="G67" s="57">
        <v>39783</v>
      </c>
      <c r="H67" s="57">
        <v>39814</v>
      </c>
      <c r="I67" s="57">
        <v>39845</v>
      </c>
      <c r="J67" s="57">
        <v>39873</v>
      </c>
      <c r="K67" s="57">
        <v>39904</v>
      </c>
      <c r="L67" s="57">
        <v>39934</v>
      </c>
      <c r="M67" s="57">
        <v>39965</v>
      </c>
      <c r="N67" s="58">
        <v>39995</v>
      </c>
    </row>
    <row r="68" spans="1:14" x14ac:dyDescent="0.25">
      <c r="A68" s="2" t="s">
        <v>18</v>
      </c>
      <c r="B68" s="48">
        <v>0.58472356527955383</v>
      </c>
      <c r="C68" s="59">
        <v>0.59961786369245995</v>
      </c>
      <c r="D68" s="59">
        <v>0.59753712913826229</v>
      </c>
      <c r="E68" s="59">
        <v>0.59790201607590465</v>
      </c>
      <c r="F68" s="59">
        <v>0.60750076208725878</v>
      </c>
      <c r="G68" s="59">
        <v>0.65177579230390958</v>
      </c>
      <c r="H68" s="59">
        <v>0.6574042907408979</v>
      </c>
      <c r="I68" s="59">
        <v>0.63881781800827619</v>
      </c>
      <c r="J68" s="59">
        <v>0.59889266426804033</v>
      </c>
      <c r="K68" s="59">
        <v>0.62175433130457081</v>
      </c>
      <c r="L68" s="59">
        <v>0.60566022895938343</v>
      </c>
      <c r="M68" s="59">
        <v>0.60986038781882634</v>
      </c>
      <c r="N68" s="60">
        <v>0.59605708009499458</v>
      </c>
    </row>
    <row r="69" spans="1:14" x14ac:dyDescent="0.25">
      <c r="A69" s="2" t="s">
        <v>24</v>
      </c>
      <c r="B69" s="48">
        <v>0.62366116317635467</v>
      </c>
      <c r="C69" s="59">
        <v>0.63415468955104015</v>
      </c>
      <c r="D69" s="59">
        <v>0.63720488401934228</v>
      </c>
      <c r="E69" s="59">
        <v>0.66529924149544506</v>
      </c>
      <c r="F69" s="59">
        <v>0.67239000209442568</v>
      </c>
      <c r="G69" s="59">
        <v>0.69089398007132907</v>
      </c>
      <c r="H69" s="59">
        <v>0.68047531147599283</v>
      </c>
      <c r="I69" s="59">
        <v>0.67250862684313772</v>
      </c>
      <c r="J69" s="59">
        <v>0.65862257658010892</v>
      </c>
      <c r="K69" s="59">
        <v>0.65752604583862406</v>
      </c>
      <c r="L69" s="59">
        <v>0.64682840537514641</v>
      </c>
      <c r="M69" s="59">
        <v>0.64786530054469371</v>
      </c>
      <c r="N69" s="60">
        <v>0.63971098044168428</v>
      </c>
    </row>
    <row r="70" spans="1:14" x14ac:dyDescent="0.25">
      <c r="A70" s="2" t="s">
        <v>25</v>
      </c>
      <c r="B70" s="48">
        <v>2.4398426636877568</v>
      </c>
      <c r="C70" s="59">
        <v>2.4571989564921783</v>
      </c>
      <c r="D70" s="59">
        <v>2.49929561083575</v>
      </c>
      <c r="E70" s="59">
        <v>2.5031330692289089</v>
      </c>
      <c r="F70" s="59">
        <v>2.510328016781068</v>
      </c>
      <c r="G70" s="59">
        <v>2.5182701234861091</v>
      </c>
      <c r="H70" s="59">
        <v>2.5252291739231008</v>
      </c>
      <c r="I70" s="59">
        <v>2.462894117437803</v>
      </c>
      <c r="J70" s="59">
        <v>2.4039765714465577</v>
      </c>
      <c r="K70" s="59">
        <v>2.3645168387905549</v>
      </c>
      <c r="L70" s="59">
        <v>2.3778972307620245</v>
      </c>
      <c r="M70" s="59">
        <v>2.4101136736937225</v>
      </c>
      <c r="N70" s="60">
        <v>2.4186249807459337</v>
      </c>
    </row>
    <row r="71" spans="1:14" x14ac:dyDescent="0.25">
      <c r="A71" s="7" t="s">
        <v>27</v>
      </c>
      <c r="B71" s="49">
        <v>0.64707723089591374</v>
      </c>
      <c r="C71" s="61">
        <v>0.65776973281091833</v>
      </c>
      <c r="D71" s="61">
        <v>0.65940347248305098</v>
      </c>
      <c r="E71" s="61">
        <v>0.6835158872161412</v>
      </c>
      <c r="F71" s="61">
        <v>0.69123766542581433</v>
      </c>
      <c r="G71" s="61">
        <v>0.71322584711511372</v>
      </c>
      <c r="H71" s="61">
        <v>0.70649687448780873</v>
      </c>
      <c r="I71" s="61">
        <v>0.69592984223012611</v>
      </c>
      <c r="J71" s="61">
        <v>0.67675144543085208</v>
      </c>
      <c r="K71" s="61">
        <v>0.67686784845891168</v>
      </c>
      <c r="L71" s="61">
        <v>0.66503283690002735</v>
      </c>
      <c r="M71" s="61">
        <v>0.66987646869227502</v>
      </c>
      <c r="N71" s="62">
        <v>0.66155030351293342</v>
      </c>
    </row>
    <row r="72" spans="1:14" x14ac:dyDescent="0.25">
      <c r="A72" s="2" t="s">
        <v>20</v>
      </c>
      <c r="B72" s="50">
        <v>1.5892270848112655</v>
      </c>
      <c r="C72" s="63">
        <v>1.4042722753057022</v>
      </c>
      <c r="D72" s="63">
        <v>1.3850532078133266</v>
      </c>
      <c r="E72" s="63">
        <v>1.3580437945547208</v>
      </c>
      <c r="F72" s="63">
        <v>1.6059048622391208</v>
      </c>
      <c r="G72" s="63">
        <v>1.6016026886373529</v>
      </c>
      <c r="H72" s="63">
        <v>1.6015903641549301</v>
      </c>
      <c r="I72" s="63">
        <v>1.5739335639312666</v>
      </c>
      <c r="J72" s="63">
        <v>1.5437960466299678</v>
      </c>
      <c r="K72" s="63">
        <v>1.4886295628373898</v>
      </c>
      <c r="L72" s="63">
        <v>1.5017294305026228</v>
      </c>
      <c r="M72" s="63">
        <v>1.541467845166917</v>
      </c>
      <c r="N72" s="64">
        <v>1.5806314558090271</v>
      </c>
    </row>
    <row r="73" spans="1:14" x14ac:dyDescent="0.25">
      <c r="A73" s="2" t="s">
        <v>21</v>
      </c>
      <c r="B73" s="50">
        <v>1.3165272471763672</v>
      </c>
      <c r="C73" s="63">
        <v>1.3167526191734957</v>
      </c>
      <c r="D73" s="63">
        <v>1.3153757150579684</v>
      </c>
      <c r="E73" s="63">
        <v>1.2997432488746259</v>
      </c>
      <c r="F73" s="63">
        <v>1.2957886474122036</v>
      </c>
      <c r="G73" s="63">
        <v>1.3084906297710768</v>
      </c>
      <c r="H73" s="63">
        <v>1.381332849178702</v>
      </c>
      <c r="I73" s="63">
        <v>1.401907664403949</v>
      </c>
      <c r="J73" s="63">
        <v>1.3466217547857058</v>
      </c>
      <c r="K73" s="63">
        <v>1.316823169974809</v>
      </c>
      <c r="L73" s="63">
        <v>1.3131499190970637</v>
      </c>
      <c r="M73" s="63">
        <v>1.3646266026267113</v>
      </c>
      <c r="N73" s="64">
        <v>1.3530548316733109</v>
      </c>
    </row>
    <row r="74" spans="1:14" x14ac:dyDescent="0.25">
      <c r="A74" s="2" t="s">
        <v>22</v>
      </c>
      <c r="B74" s="50">
        <v>1.8297989357219211</v>
      </c>
      <c r="C74" s="63">
        <v>1.7961818194664567</v>
      </c>
      <c r="D74" s="63">
        <v>1.799272062212159</v>
      </c>
      <c r="E74" s="63">
        <v>1.8634340974365093</v>
      </c>
      <c r="F74" s="63">
        <v>1.8929790086097431</v>
      </c>
      <c r="G74" s="63">
        <v>1.9094290824442499</v>
      </c>
      <c r="H74" s="63">
        <v>1.8241309368795553</v>
      </c>
      <c r="I74" s="63">
        <v>1.8101961013146677</v>
      </c>
      <c r="J74" s="63">
        <v>1.7756558790210066</v>
      </c>
      <c r="K74" s="63">
        <v>1.7913205751864416</v>
      </c>
      <c r="L74" s="63">
        <v>1.7350841753953576</v>
      </c>
      <c r="M74" s="63">
        <v>1.790578605975518</v>
      </c>
      <c r="N74" s="64">
        <v>1.7953454079619735</v>
      </c>
    </row>
    <row r="75" spans="1:14" x14ac:dyDescent="0.25">
      <c r="A75" s="2" t="s">
        <v>23</v>
      </c>
      <c r="B75" s="50">
        <v>1.7332893661912279</v>
      </c>
      <c r="C75" s="63">
        <v>1.7329318817646726</v>
      </c>
      <c r="D75" s="63">
        <v>1.7188164520359901</v>
      </c>
      <c r="E75" s="63">
        <v>1.7378877501163115</v>
      </c>
      <c r="F75" s="63">
        <v>1.7466765011395438</v>
      </c>
      <c r="G75" s="63">
        <v>1.7909054273632536</v>
      </c>
      <c r="H75" s="63">
        <v>1.7919853150440532</v>
      </c>
      <c r="I75" s="63">
        <v>1.8115226220347316</v>
      </c>
      <c r="J75" s="63">
        <v>1.7972991040454929</v>
      </c>
      <c r="K75" s="63">
        <v>1.795570176912715</v>
      </c>
      <c r="L75" s="63">
        <v>1.7652901014038087</v>
      </c>
      <c r="M75" s="63">
        <v>1.7381080073770585</v>
      </c>
      <c r="N75" s="64">
        <v>1.7304231704048161</v>
      </c>
    </row>
    <row r="76" spans="1:14" x14ac:dyDescent="0.25">
      <c r="A76" s="2" t="s">
        <v>10</v>
      </c>
      <c r="B76" s="50">
        <v>2.1504005554826748</v>
      </c>
      <c r="C76" s="63">
        <v>2.1291969001661628</v>
      </c>
      <c r="D76" s="63">
        <v>2.1392807778443625</v>
      </c>
      <c r="E76" s="63">
        <v>2.2506404796402433</v>
      </c>
      <c r="F76" s="63">
        <v>2.3590316648782936</v>
      </c>
      <c r="G76" s="63">
        <v>2.3522863135584324</v>
      </c>
      <c r="H76" s="63">
        <v>2.1775079812580937</v>
      </c>
      <c r="I76" s="63">
        <v>1.9591304912761618</v>
      </c>
      <c r="J76" s="63">
        <v>1.8741637459624529</v>
      </c>
      <c r="K76" s="63">
        <v>1.8497661409109449</v>
      </c>
      <c r="L76" s="63">
        <v>1.9721759334915736</v>
      </c>
      <c r="M76" s="63">
        <v>2.0314658429993435</v>
      </c>
      <c r="N76" s="64">
        <v>2.1634065095803234</v>
      </c>
    </row>
    <row r="77" spans="1:14" x14ac:dyDescent="0.25">
      <c r="A77" s="2" t="s">
        <v>11</v>
      </c>
      <c r="B77" s="50">
        <v>4.5289301547316398</v>
      </c>
      <c r="C77" s="63">
        <v>4.842701356283504</v>
      </c>
      <c r="D77" s="63">
        <v>4.2737502299216938</v>
      </c>
      <c r="E77" s="63">
        <v>3.9474666367370768</v>
      </c>
      <c r="F77" s="63">
        <v>4.5049567235513388</v>
      </c>
      <c r="G77" s="63">
        <v>4.9689677851634695</v>
      </c>
      <c r="H77" s="63">
        <v>5.0339775188893823</v>
      </c>
      <c r="I77" s="63">
        <v>4.2505116449245248</v>
      </c>
      <c r="J77" s="63">
        <v>3.8143523908666004</v>
      </c>
      <c r="K77" s="63">
        <v>3.7001417620595856</v>
      </c>
      <c r="L77" s="63">
        <v>3.855170301839919</v>
      </c>
      <c r="M77" s="63">
        <v>3.6075051883657121</v>
      </c>
      <c r="N77" s="64">
        <v>3.5041498783698768</v>
      </c>
    </row>
    <row r="78" spans="1:14" x14ac:dyDescent="0.25">
      <c r="A78" s="7" t="s">
        <v>26</v>
      </c>
      <c r="B78" s="50">
        <v>1.6662627531951923</v>
      </c>
      <c r="C78" s="63">
        <v>1.6469598236423884</v>
      </c>
      <c r="D78" s="63">
        <v>1.649460768073707</v>
      </c>
      <c r="E78" s="63">
        <v>1.6775349112240963</v>
      </c>
      <c r="F78" s="63">
        <v>1.7573350428201193</v>
      </c>
      <c r="G78" s="63">
        <v>1.7863478584300727</v>
      </c>
      <c r="H78" s="63">
        <v>1.7689153917821698</v>
      </c>
      <c r="I78" s="63">
        <v>1.7001093771321547</v>
      </c>
      <c r="J78" s="63">
        <v>1.6387696981627344</v>
      </c>
      <c r="K78" s="63">
        <v>1.6120644486186817</v>
      </c>
      <c r="L78" s="63">
        <v>1.6427925840432418</v>
      </c>
      <c r="M78" s="63">
        <v>1.6712270621262939</v>
      </c>
      <c r="N78" s="64">
        <v>1.6890607494897725</v>
      </c>
    </row>
    <row r="79" spans="1:14" x14ac:dyDescent="0.25">
      <c r="A79" s="2" t="s">
        <v>16</v>
      </c>
      <c r="B79" s="53">
        <v>0.78419492624421983</v>
      </c>
      <c r="C79" s="74">
        <v>0.79139265815425186</v>
      </c>
      <c r="D79" s="74">
        <v>0.7904741576350931</v>
      </c>
      <c r="E79" s="74">
        <v>0.81262705953845249</v>
      </c>
      <c r="F79" s="74">
        <v>0.82699049861050467</v>
      </c>
      <c r="G79" s="74">
        <v>0.86634978777527449</v>
      </c>
      <c r="H79" s="74">
        <v>0.87936123776642117</v>
      </c>
      <c r="I79" s="74">
        <v>0.86940056460798132</v>
      </c>
      <c r="J79" s="74">
        <v>0.83900245688736075</v>
      </c>
      <c r="K79" s="74">
        <v>0.82883074127835377</v>
      </c>
      <c r="L79" s="74">
        <v>0.81778875065910472</v>
      </c>
      <c r="M79" s="74">
        <v>0.82335387134864146</v>
      </c>
      <c r="N79" s="75">
        <v>0.82069048880411322</v>
      </c>
    </row>
    <row r="82" spans="1:14" x14ac:dyDescent="0.25">
      <c r="A82" s="4"/>
      <c r="B82" t="s">
        <v>12</v>
      </c>
    </row>
    <row r="84" spans="1:14" hidden="1" outlineLevel="1" x14ac:dyDescent="0.25">
      <c r="A84" t="s">
        <v>54</v>
      </c>
      <c r="B84" s="40">
        <v>1871189.1363636362</v>
      </c>
      <c r="C84" s="40">
        <v>1710853.7619047619</v>
      </c>
      <c r="D84" s="40">
        <v>1899070.9047619049</v>
      </c>
      <c r="E84" s="40">
        <v>1699590.1304347825</v>
      </c>
      <c r="F84" s="40">
        <v>1633446.8421052631</v>
      </c>
      <c r="G84" s="40">
        <v>1421345.9545454546</v>
      </c>
      <c r="H84" s="40">
        <v>1801661.3</v>
      </c>
      <c r="I84" s="40">
        <v>1955936.4210526315</v>
      </c>
      <c r="J84" s="40">
        <v>1709133.1363636365</v>
      </c>
      <c r="K84" s="40">
        <v>1557837.2857142857</v>
      </c>
      <c r="L84" s="40">
        <v>1724387.7999999998</v>
      </c>
      <c r="M84" s="40">
        <v>1742895.8636363633</v>
      </c>
      <c r="N84" s="40">
        <v>1695445.1818181821</v>
      </c>
    </row>
    <row r="85" spans="1:14" hidden="1" outlineLevel="1" x14ac:dyDescent="0.25">
      <c r="A85" t="s">
        <v>55</v>
      </c>
      <c r="B85" s="40">
        <f>B63-B84</f>
        <v>-91418.136363636237</v>
      </c>
      <c r="C85" s="40">
        <f t="shared" ref="C85:N85" si="9">C63-C84</f>
        <v>-74333.666666666744</v>
      </c>
      <c r="D85" s="40">
        <f t="shared" si="9"/>
        <v>-96704.571428571362</v>
      </c>
      <c r="E85" s="40">
        <f t="shared" si="9"/>
        <v>-79773.999999999767</v>
      </c>
      <c r="F85" s="40">
        <f t="shared" si="9"/>
        <v>-163521.68421052606</v>
      </c>
      <c r="G85" s="40">
        <f t="shared" si="9"/>
        <v>-95767.681818181882</v>
      </c>
      <c r="H85" s="40">
        <f t="shared" si="9"/>
        <v>-76445.399999999907</v>
      </c>
      <c r="I85" s="40">
        <f t="shared" si="9"/>
        <v>-119190.63157894742</v>
      </c>
      <c r="J85" s="40">
        <f t="shared" si="9"/>
        <v>-41736.636363636237</v>
      </c>
      <c r="K85" s="40">
        <f t="shared" si="9"/>
        <v>-75970.238095238106</v>
      </c>
      <c r="L85" s="40">
        <f t="shared" si="9"/>
        <v>-110919.94999999972</v>
      </c>
      <c r="M85" s="40">
        <f t="shared" si="9"/>
        <v>-82071.045454545179</v>
      </c>
      <c r="N85" s="40">
        <f t="shared" si="9"/>
        <v>-79893.909090909176</v>
      </c>
    </row>
    <row r="86" spans="1:14" hidden="1" outlineLevel="1" x14ac:dyDescent="0.25"/>
    <row r="87" spans="1:14" hidden="1" outlineLevel="1" x14ac:dyDescent="0.25">
      <c r="A87" t="s">
        <v>56</v>
      </c>
      <c r="B87" s="42">
        <v>1.57688649954169</v>
      </c>
      <c r="C87" s="42">
        <v>1.5559731150944447</v>
      </c>
      <c r="D87" s="42">
        <v>1.5667369483936495</v>
      </c>
      <c r="E87" s="42">
        <v>1.5984897324896228</v>
      </c>
      <c r="F87" s="42">
        <v>1.6550615522901322</v>
      </c>
      <c r="G87" s="42">
        <v>1.670914209589305</v>
      </c>
      <c r="H87" s="42">
        <v>1.6559098988633678</v>
      </c>
      <c r="I87" s="42">
        <v>1.6040694450654565</v>
      </c>
      <c r="J87" s="42">
        <v>1.5690795993683835</v>
      </c>
      <c r="K87" s="42">
        <v>1.5403962988813811</v>
      </c>
      <c r="L87" s="42">
        <v>1.5686187362216175</v>
      </c>
      <c r="M87" s="42">
        <v>1.582249897717376</v>
      </c>
      <c r="N87" s="42">
        <v>1.6003890952144766</v>
      </c>
    </row>
    <row r="88" spans="1:14" hidden="1" outlineLevel="1" x14ac:dyDescent="0.25">
      <c r="A88" t="s">
        <v>55</v>
      </c>
      <c r="B88" s="42">
        <f>B78-B87</f>
        <v>8.9376253653502324E-2</v>
      </c>
      <c r="C88" s="42">
        <f t="shared" ref="C88:N88" si="10">C78-C87</f>
        <v>9.0986708547943662E-2</v>
      </c>
      <c r="D88" s="42">
        <f t="shared" si="10"/>
        <v>8.2723819680057487E-2</v>
      </c>
      <c r="E88" s="42">
        <f t="shared" si="10"/>
        <v>7.9045178734473476E-2</v>
      </c>
      <c r="F88" s="42">
        <f t="shared" si="10"/>
        <v>0.10227349052998713</v>
      </c>
      <c r="G88" s="42">
        <f t="shared" si="10"/>
        <v>0.11543364884076768</v>
      </c>
      <c r="H88" s="42">
        <f t="shared" si="10"/>
        <v>0.11300549291880202</v>
      </c>
      <c r="I88" s="42">
        <f t="shared" si="10"/>
        <v>9.6039932066698253E-2</v>
      </c>
      <c r="J88" s="42">
        <f t="shared" si="10"/>
        <v>6.9690098794350952E-2</v>
      </c>
      <c r="K88" s="42">
        <f t="shared" si="10"/>
        <v>7.1668149737300624E-2</v>
      </c>
      <c r="L88" s="42">
        <f t="shared" si="10"/>
        <v>7.4173847821624284E-2</v>
      </c>
      <c r="M88" s="42">
        <f t="shared" si="10"/>
        <v>8.8977164408917897E-2</v>
      </c>
      <c r="N88" s="42">
        <f t="shared" si="10"/>
        <v>8.8671654275295886E-2</v>
      </c>
    </row>
    <row r="89" spans="1:14" collapsed="1" x14ac:dyDescent="0.25"/>
    <row r="90" spans="1:14" x14ac:dyDescent="0.25">
      <c r="A90" s="81" t="s">
        <v>62</v>
      </c>
    </row>
    <row r="91" spans="1:14" x14ac:dyDescent="0.25">
      <c r="A91" t="s">
        <v>58</v>
      </c>
      <c r="B91" s="40">
        <f>SUM(B10:B11)</f>
        <v>1031946.9090909092</v>
      </c>
      <c r="C91" s="40">
        <f t="shared" ref="C91:N91" si="11">SUM(C10:C11)</f>
        <v>968812.38095238095</v>
      </c>
      <c r="D91" s="40">
        <f t="shared" si="11"/>
        <v>1036435.5714285715</v>
      </c>
      <c r="E91" s="40">
        <f t="shared" si="11"/>
        <v>907591.73913043481</v>
      </c>
      <c r="F91" s="40">
        <f t="shared" si="11"/>
        <v>817165.31578947371</v>
      </c>
      <c r="G91" s="40">
        <f t="shared" si="11"/>
        <v>770207.36363636353</v>
      </c>
      <c r="H91" s="40">
        <f t="shared" si="11"/>
        <v>932980.45000000007</v>
      </c>
      <c r="I91" s="40">
        <f t="shared" si="11"/>
        <v>964570.68421052629</v>
      </c>
      <c r="J91" s="40">
        <f t="shared" si="11"/>
        <v>865576.77272727271</v>
      </c>
      <c r="K91" s="40">
        <f t="shared" si="11"/>
        <v>811105.14285714296</v>
      </c>
      <c r="L91" s="40">
        <f t="shared" si="11"/>
        <v>917461.5</v>
      </c>
      <c r="M91" s="40">
        <f t="shared" si="11"/>
        <v>956037.27272727271</v>
      </c>
      <c r="N91" s="40">
        <f t="shared" si="11"/>
        <v>967092.86363636365</v>
      </c>
    </row>
    <row r="92" spans="1:14" x14ac:dyDescent="0.25">
      <c r="A92" t="s">
        <v>59</v>
      </c>
      <c r="B92" s="40">
        <f>SUM(B12:B13)</f>
        <v>257095.95454545453</v>
      </c>
      <c r="C92" s="40">
        <f t="shared" ref="C92:N92" si="12">SUM(C12:C13)</f>
        <v>225806.42857142858</v>
      </c>
      <c r="D92" s="40">
        <f t="shared" si="12"/>
        <v>264482.76190476189</v>
      </c>
      <c r="E92" s="40">
        <f t="shared" si="12"/>
        <v>193627.30434782608</v>
      </c>
      <c r="F92" s="40">
        <f t="shared" si="12"/>
        <v>207126.84210526317</v>
      </c>
      <c r="G92" s="40">
        <f t="shared" si="12"/>
        <v>119789.18181818182</v>
      </c>
      <c r="H92" s="40">
        <f t="shared" si="12"/>
        <v>203228.19999999998</v>
      </c>
      <c r="I92" s="40">
        <f t="shared" si="12"/>
        <v>198256.68421052632</v>
      </c>
      <c r="J92" s="40">
        <f t="shared" si="12"/>
        <v>198899.40909090909</v>
      </c>
      <c r="K92" s="40">
        <f t="shared" si="12"/>
        <v>152299.19047619047</v>
      </c>
      <c r="L92" s="40">
        <f t="shared" si="12"/>
        <v>190914.9</v>
      </c>
      <c r="M92" s="40">
        <f t="shared" si="12"/>
        <v>187859.27272727271</v>
      </c>
      <c r="N92" s="40">
        <f t="shared" si="12"/>
        <v>181966.04545454544</v>
      </c>
    </row>
    <row r="93" spans="1:14" x14ac:dyDescent="0.25">
      <c r="A93" t="s">
        <v>11</v>
      </c>
      <c r="B93" s="40">
        <f>B15</f>
        <v>32535.045454545456</v>
      </c>
      <c r="C93" s="40">
        <f t="shared" ref="C93:N93" si="13">C15</f>
        <v>30353.619047619046</v>
      </c>
      <c r="D93" s="40">
        <f t="shared" si="13"/>
        <v>37304.761904761908</v>
      </c>
      <c r="E93" s="40">
        <f t="shared" si="13"/>
        <v>35070.608695652176</v>
      </c>
      <c r="F93" s="40">
        <f t="shared" si="13"/>
        <v>32878.473684210527</v>
      </c>
      <c r="G93" s="40">
        <f t="shared" si="13"/>
        <v>28897.5</v>
      </c>
      <c r="H93" s="40">
        <f t="shared" si="13"/>
        <v>33944.050000000003</v>
      </c>
      <c r="I93" s="40">
        <f t="shared" si="13"/>
        <v>39991.57894736842</v>
      </c>
      <c r="J93" s="40">
        <f t="shared" si="13"/>
        <v>31058.727272727272</v>
      </c>
      <c r="K93" s="40">
        <f t="shared" si="13"/>
        <v>34648.619047619046</v>
      </c>
      <c r="L93" s="40">
        <f t="shared" si="13"/>
        <v>35572.6</v>
      </c>
      <c r="M93" s="40">
        <f t="shared" si="13"/>
        <v>37741.227272727272</v>
      </c>
      <c r="N93" s="40">
        <f t="shared" si="13"/>
        <v>33873.63636363636</v>
      </c>
    </row>
    <row r="94" spans="1:14" x14ac:dyDescent="0.25">
      <c r="A94" t="s">
        <v>60</v>
      </c>
      <c r="B94" s="40">
        <f>B14</f>
        <v>458193.09090909088</v>
      </c>
      <c r="C94" s="40">
        <f t="shared" ref="C94:N94" si="14">C14</f>
        <v>411547.66666666669</v>
      </c>
      <c r="D94" s="40">
        <f t="shared" si="14"/>
        <v>464143.23809523811</v>
      </c>
      <c r="E94" s="40">
        <f t="shared" si="14"/>
        <v>483526.47826086957</v>
      </c>
      <c r="F94" s="40">
        <f t="shared" si="14"/>
        <v>412754.5263157895</v>
      </c>
      <c r="G94" s="40">
        <f t="shared" si="14"/>
        <v>406684.22727272729</v>
      </c>
      <c r="H94" s="40">
        <f t="shared" si="14"/>
        <v>555063.19999999995</v>
      </c>
      <c r="I94" s="40">
        <f t="shared" si="14"/>
        <v>633926.84210526315</v>
      </c>
      <c r="J94" s="40">
        <f t="shared" si="14"/>
        <v>571861.59090909094</v>
      </c>
      <c r="K94" s="40">
        <f t="shared" si="14"/>
        <v>483814.09523809527</v>
      </c>
      <c r="L94" s="40">
        <f t="shared" si="14"/>
        <v>469518.85</v>
      </c>
      <c r="M94" s="40">
        <f t="shared" si="14"/>
        <v>479187.04545454547</v>
      </c>
      <c r="N94" s="40">
        <f t="shared" si="14"/>
        <v>432618.72727272729</v>
      </c>
    </row>
    <row r="95" spans="1:14" x14ac:dyDescent="0.25">
      <c r="A95" t="s">
        <v>13</v>
      </c>
      <c r="B95" s="80">
        <f>SUM(B91:B94)</f>
        <v>1779771</v>
      </c>
      <c r="C95" s="80">
        <f t="shared" ref="C95:N95" si="15">SUM(C91:C94)</f>
        <v>1636520.0952380951</v>
      </c>
      <c r="D95" s="80">
        <f t="shared" si="15"/>
        <v>1802366.3333333335</v>
      </c>
      <c r="E95" s="80">
        <f t="shared" si="15"/>
        <v>1619816.1304347827</v>
      </c>
      <c r="F95" s="80">
        <f t="shared" si="15"/>
        <v>1469925.1578947369</v>
      </c>
      <c r="G95" s="80">
        <f t="shared" si="15"/>
        <v>1325578.2727272727</v>
      </c>
      <c r="H95" s="80">
        <f t="shared" si="15"/>
        <v>1725215.9000000001</v>
      </c>
      <c r="I95" s="80">
        <f t="shared" si="15"/>
        <v>1836745.789473684</v>
      </c>
      <c r="J95" s="80">
        <f t="shared" si="15"/>
        <v>1667396.5</v>
      </c>
      <c r="K95" s="80">
        <f t="shared" si="15"/>
        <v>1481867.0476190478</v>
      </c>
      <c r="L95" s="80">
        <f t="shared" si="15"/>
        <v>1613467.85</v>
      </c>
      <c r="M95" s="80">
        <f t="shared" si="15"/>
        <v>1660824.8181818181</v>
      </c>
      <c r="N95" s="80">
        <f t="shared" si="15"/>
        <v>1615551.2727272729</v>
      </c>
    </row>
    <row r="97" spans="1:17" x14ac:dyDescent="0.25">
      <c r="A97" s="81" t="s">
        <v>61</v>
      </c>
    </row>
    <row r="98" spans="1:17" x14ac:dyDescent="0.25">
      <c r="A98" t="s">
        <v>58</v>
      </c>
      <c r="B98" s="40" t="e">
        <f>SUM(#REF!,#REF!)</f>
        <v>#REF!</v>
      </c>
      <c r="C98" s="40" t="e">
        <f>SUM(#REF!,#REF!)</f>
        <v>#REF!</v>
      </c>
      <c r="D98" s="40" t="e">
        <f>SUM(#REF!,#REF!)</f>
        <v>#REF!</v>
      </c>
      <c r="E98" s="40" t="e">
        <f>SUM(#REF!,#REF!)</f>
        <v>#REF!</v>
      </c>
      <c r="F98" s="40" t="e">
        <f>SUM(#REF!,#REF!)</f>
        <v>#REF!</v>
      </c>
      <c r="G98" s="40" t="e">
        <f>SUM(#REF!,#REF!)</f>
        <v>#REF!</v>
      </c>
      <c r="H98" s="40" t="e">
        <f>SUM(#REF!,#REF!)</f>
        <v>#REF!</v>
      </c>
      <c r="I98" s="40" t="e">
        <f>SUM(#REF!,#REF!)</f>
        <v>#REF!</v>
      </c>
      <c r="J98" s="40" t="e">
        <f>SUM(#REF!,#REF!)</f>
        <v>#REF!</v>
      </c>
      <c r="K98" s="40" t="e">
        <f>SUM(#REF!,#REF!)</f>
        <v>#REF!</v>
      </c>
      <c r="L98" s="40" t="e">
        <f>SUM(#REF!,#REF!)</f>
        <v>#REF!</v>
      </c>
      <c r="M98" s="40" t="e">
        <f>SUM(#REF!,#REF!)</f>
        <v>#REF!</v>
      </c>
      <c r="N98" s="40" t="e">
        <f>SUM(#REF!,#REF!)</f>
        <v>#REF!</v>
      </c>
    </row>
    <row r="99" spans="1:17" x14ac:dyDescent="0.25">
      <c r="A99" t="s">
        <v>59</v>
      </c>
      <c r="B99" s="40" t="e">
        <f>SUM(#REF!)</f>
        <v>#REF!</v>
      </c>
      <c r="C99" s="40" t="e">
        <f>SUM(#REF!)</f>
        <v>#REF!</v>
      </c>
      <c r="D99" s="40" t="e">
        <f>SUM(#REF!)</f>
        <v>#REF!</v>
      </c>
      <c r="E99" s="40" t="e">
        <f>SUM(#REF!)</f>
        <v>#REF!</v>
      </c>
      <c r="F99" s="40" t="e">
        <f>SUM(#REF!)</f>
        <v>#REF!</v>
      </c>
      <c r="G99" s="40" t="e">
        <f>SUM(#REF!)</f>
        <v>#REF!</v>
      </c>
      <c r="H99" s="40" t="e">
        <f>SUM(#REF!)</f>
        <v>#REF!</v>
      </c>
      <c r="I99" s="40" t="e">
        <f>SUM(#REF!)</f>
        <v>#REF!</v>
      </c>
      <c r="J99" s="40" t="e">
        <f>SUM(#REF!)</f>
        <v>#REF!</v>
      </c>
      <c r="K99" s="40" t="e">
        <f>SUM(#REF!)</f>
        <v>#REF!</v>
      </c>
      <c r="L99" s="40" t="e">
        <f>SUM(#REF!)</f>
        <v>#REF!</v>
      </c>
      <c r="M99" s="40" t="e">
        <f>SUM(#REF!)</f>
        <v>#REF!</v>
      </c>
      <c r="N99" s="40" t="e">
        <f>SUM(#REF!)</f>
        <v>#REF!</v>
      </c>
    </row>
    <row r="100" spans="1:17" x14ac:dyDescent="0.25">
      <c r="A100" t="s">
        <v>11</v>
      </c>
      <c r="B100" s="40" t="e">
        <f>#REF!</f>
        <v>#REF!</v>
      </c>
      <c r="C100" s="40" t="e">
        <f>#REF!</f>
        <v>#REF!</v>
      </c>
      <c r="D100" s="40" t="e">
        <f>#REF!</f>
        <v>#REF!</v>
      </c>
      <c r="E100" s="40" t="e">
        <f>#REF!</f>
        <v>#REF!</v>
      </c>
      <c r="F100" s="40" t="e">
        <f>#REF!</f>
        <v>#REF!</v>
      </c>
      <c r="G100" s="40" t="e">
        <f>#REF!</f>
        <v>#REF!</v>
      </c>
      <c r="H100" s="40" t="e">
        <f>#REF!</f>
        <v>#REF!</v>
      </c>
      <c r="I100" s="40" t="e">
        <f>#REF!</f>
        <v>#REF!</v>
      </c>
      <c r="J100" s="40" t="e">
        <f>#REF!</f>
        <v>#REF!</v>
      </c>
      <c r="K100" s="40" t="e">
        <f>#REF!</f>
        <v>#REF!</v>
      </c>
      <c r="L100" s="40" t="e">
        <f>#REF!</f>
        <v>#REF!</v>
      </c>
      <c r="M100" s="40" t="e">
        <f>#REF!</f>
        <v>#REF!</v>
      </c>
      <c r="N100" s="40" t="e">
        <f>#REF!</f>
        <v>#REF!</v>
      </c>
    </row>
    <row r="101" spans="1:17" x14ac:dyDescent="0.25">
      <c r="A101" t="s">
        <v>60</v>
      </c>
      <c r="B101" s="40" t="e">
        <f>#REF!</f>
        <v>#REF!</v>
      </c>
      <c r="C101" s="40" t="e">
        <f>#REF!</f>
        <v>#REF!</v>
      </c>
      <c r="D101" s="40" t="e">
        <f>#REF!</f>
        <v>#REF!</v>
      </c>
      <c r="E101" s="40" t="e">
        <f>#REF!</f>
        <v>#REF!</v>
      </c>
      <c r="F101" s="40" t="e">
        <f>#REF!</f>
        <v>#REF!</v>
      </c>
      <c r="G101" s="40" t="e">
        <f>#REF!</f>
        <v>#REF!</v>
      </c>
      <c r="H101" s="40" t="e">
        <f>#REF!</f>
        <v>#REF!</v>
      </c>
      <c r="I101" s="40" t="e">
        <f>#REF!</f>
        <v>#REF!</v>
      </c>
      <c r="J101" s="40" t="e">
        <f>#REF!</f>
        <v>#REF!</v>
      </c>
      <c r="K101" s="40" t="e">
        <f>#REF!</f>
        <v>#REF!</v>
      </c>
      <c r="L101" s="40" t="e">
        <f>#REF!</f>
        <v>#REF!</v>
      </c>
      <c r="M101" s="40" t="e">
        <f>#REF!</f>
        <v>#REF!</v>
      </c>
      <c r="N101" s="40" t="e">
        <f>#REF!</f>
        <v>#REF!</v>
      </c>
    </row>
    <row r="102" spans="1:17" s="8" customFormat="1" x14ac:dyDescent="0.25">
      <c r="A102" s="8" t="s">
        <v>13</v>
      </c>
      <c r="B102" s="80" t="e">
        <f>SUM(B98:B101)</f>
        <v>#REF!</v>
      </c>
      <c r="C102" s="80" t="e">
        <f t="shared" ref="C102:N102" si="16">SUM(C98:C101)</f>
        <v>#REF!</v>
      </c>
      <c r="D102" s="80" t="e">
        <f t="shared" si="16"/>
        <v>#REF!</v>
      </c>
      <c r="E102" s="80" t="e">
        <f t="shared" si="16"/>
        <v>#REF!</v>
      </c>
      <c r="F102" s="80" t="e">
        <f t="shared" si="16"/>
        <v>#REF!</v>
      </c>
      <c r="G102" s="80" t="e">
        <f t="shared" si="16"/>
        <v>#REF!</v>
      </c>
      <c r="H102" s="80" t="e">
        <f t="shared" si="16"/>
        <v>#REF!</v>
      </c>
      <c r="I102" s="80" t="e">
        <f t="shared" si="16"/>
        <v>#REF!</v>
      </c>
      <c r="J102" s="80" t="e">
        <f t="shared" si="16"/>
        <v>#REF!</v>
      </c>
      <c r="K102" s="80" t="e">
        <f t="shared" si="16"/>
        <v>#REF!</v>
      </c>
      <c r="L102" s="80" t="e">
        <f t="shared" si="16"/>
        <v>#REF!</v>
      </c>
      <c r="M102" s="80" t="e">
        <f t="shared" si="16"/>
        <v>#REF!</v>
      </c>
      <c r="N102" s="80" t="e">
        <f t="shared" si="16"/>
        <v>#REF!</v>
      </c>
    </row>
    <row r="104" spans="1:17" x14ac:dyDescent="0.25">
      <c r="A104" s="81" t="s">
        <v>63</v>
      </c>
    </row>
    <row r="105" spans="1:17" x14ac:dyDescent="0.25">
      <c r="A105" t="s">
        <v>58</v>
      </c>
      <c r="B105" s="40" t="e">
        <f>B91-B98</f>
        <v>#REF!</v>
      </c>
      <c r="C105" s="40" t="e">
        <f t="shared" ref="C105:N105" si="17">C91-C98</f>
        <v>#REF!</v>
      </c>
      <c r="D105" s="40" t="e">
        <f t="shared" si="17"/>
        <v>#REF!</v>
      </c>
      <c r="E105" s="40" t="e">
        <f t="shared" si="17"/>
        <v>#REF!</v>
      </c>
      <c r="F105" s="40" t="e">
        <f t="shared" si="17"/>
        <v>#REF!</v>
      </c>
      <c r="G105" s="40" t="e">
        <f t="shared" si="17"/>
        <v>#REF!</v>
      </c>
      <c r="H105" s="40" t="e">
        <f t="shared" si="17"/>
        <v>#REF!</v>
      </c>
      <c r="I105" s="40" t="e">
        <f t="shared" si="17"/>
        <v>#REF!</v>
      </c>
      <c r="J105" s="40" t="e">
        <f t="shared" si="17"/>
        <v>#REF!</v>
      </c>
      <c r="K105" s="40" t="e">
        <f t="shared" si="17"/>
        <v>#REF!</v>
      </c>
      <c r="L105" s="40" t="e">
        <f t="shared" si="17"/>
        <v>#REF!</v>
      </c>
      <c r="M105" s="40" t="e">
        <f t="shared" si="17"/>
        <v>#REF!</v>
      </c>
      <c r="N105" s="40" t="e">
        <f t="shared" si="17"/>
        <v>#REF!</v>
      </c>
      <c r="O105" s="82" t="e">
        <f>AVERAGE(H105:I105,K105:N105)</f>
        <v>#REF!</v>
      </c>
    </row>
    <row r="106" spans="1:17" x14ac:dyDescent="0.25">
      <c r="A106" t="s">
        <v>59</v>
      </c>
      <c r="B106" s="40" t="e">
        <f t="shared" ref="B106:N109" si="18">B92-B99</f>
        <v>#REF!</v>
      </c>
      <c r="C106" s="40" t="e">
        <f t="shared" si="18"/>
        <v>#REF!</v>
      </c>
      <c r="D106" s="40" t="e">
        <f t="shared" si="18"/>
        <v>#REF!</v>
      </c>
      <c r="E106" s="40" t="e">
        <f t="shared" si="18"/>
        <v>#REF!</v>
      </c>
      <c r="F106" s="40" t="e">
        <f t="shared" si="18"/>
        <v>#REF!</v>
      </c>
      <c r="G106" s="40" t="e">
        <f t="shared" si="18"/>
        <v>#REF!</v>
      </c>
      <c r="H106" s="40" t="e">
        <f t="shared" si="18"/>
        <v>#REF!</v>
      </c>
      <c r="I106" s="40" t="e">
        <f t="shared" si="18"/>
        <v>#REF!</v>
      </c>
      <c r="J106" s="40" t="e">
        <f t="shared" si="18"/>
        <v>#REF!</v>
      </c>
      <c r="K106" s="40" t="e">
        <f t="shared" si="18"/>
        <v>#REF!</v>
      </c>
      <c r="L106" s="40" t="e">
        <f t="shared" si="18"/>
        <v>#REF!</v>
      </c>
      <c r="M106" s="40" t="e">
        <f t="shared" si="18"/>
        <v>#REF!</v>
      </c>
      <c r="N106" s="40" t="e">
        <f t="shared" si="18"/>
        <v>#REF!</v>
      </c>
      <c r="O106" s="82" t="e">
        <f>AVERAGE(H106:I106,K106:N106)</f>
        <v>#REF!</v>
      </c>
    </row>
    <row r="107" spans="1:17" x14ac:dyDescent="0.25">
      <c r="A107" t="s">
        <v>11</v>
      </c>
      <c r="B107" s="40" t="e">
        <f t="shared" si="18"/>
        <v>#REF!</v>
      </c>
      <c r="C107" s="40" t="e">
        <f t="shared" si="18"/>
        <v>#REF!</v>
      </c>
      <c r="D107" s="40" t="e">
        <f t="shared" si="18"/>
        <v>#REF!</v>
      </c>
      <c r="E107" s="40" t="e">
        <f t="shared" si="18"/>
        <v>#REF!</v>
      </c>
      <c r="F107" s="40" t="e">
        <f t="shared" si="18"/>
        <v>#REF!</v>
      </c>
      <c r="G107" s="40" t="e">
        <f t="shared" si="18"/>
        <v>#REF!</v>
      </c>
      <c r="H107" s="40" t="e">
        <f t="shared" si="18"/>
        <v>#REF!</v>
      </c>
      <c r="I107" s="40" t="e">
        <f t="shared" si="18"/>
        <v>#REF!</v>
      </c>
      <c r="J107" s="40" t="e">
        <f t="shared" si="18"/>
        <v>#REF!</v>
      </c>
      <c r="K107" s="40" t="e">
        <f t="shared" si="18"/>
        <v>#REF!</v>
      </c>
      <c r="L107" s="40" t="e">
        <f t="shared" si="18"/>
        <v>#REF!</v>
      </c>
      <c r="M107" s="40" t="e">
        <f t="shared" si="18"/>
        <v>#REF!</v>
      </c>
      <c r="N107" s="40" t="e">
        <f t="shared" si="18"/>
        <v>#REF!</v>
      </c>
      <c r="O107" s="82" t="e">
        <f>AVERAGE(H107:I107,K107:N107)</f>
        <v>#REF!</v>
      </c>
    </row>
    <row r="108" spans="1:17" x14ac:dyDescent="0.25">
      <c r="A108" t="s">
        <v>60</v>
      </c>
      <c r="B108" s="40" t="e">
        <f t="shared" si="18"/>
        <v>#REF!</v>
      </c>
      <c r="C108" s="40" t="e">
        <f t="shared" si="18"/>
        <v>#REF!</v>
      </c>
      <c r="D108" s="40" t="e">
        <f t="shared" si="18"/>
        <v>#REF!</v>
      </c>
      <c r="E108" s="40" t="e">
        <f t="shared" si="18"/>
        <v>#REF!</v>
      </c>
      <c r="F108" s="40" t="e">
        <f t="shared" si="18"/>
        <v>#REF!</v>
      </c>
      <c r="G108" s="40" t="e">
        <f t="shared" si="18"/>
        <v>#REF!</v>
      </c>
      <c r="H108" s="40" t="e">
        <f t="shared" si="18"/>
        <v>#REF!</v>
      </c>
      <c r="I108" s="40" t="e">
        <f t="shared" si="18"/>
        <v>#REF!</v>
      </c>
      <c r="J108" s="40" t="e">
        <f t="shared" si="18"/>
        <v>#REF!</v>
      </c>
      <c r="K108" s="40" t="e">
        <f t="shared" si="18"/>
        <v>#REF!</v>
      </c>
      <c r="L108" s="40" t="e">
        <f t="shared" si="18"/>
        <v>#REF!</v>
      </c>
      <c r="M108" s="40" t="e">
        <f t="shared" si="18"/>
        <v>#REF!</v>
      </c>
      <c r="N108" s="40" t="e">
        <f t="shared" si="18"/>
        <v>#REF!</v>
      </c>
      <c r="O108" s="82" t="e">
        <f>AVERAGE(H108:I108,K108:N108)</f>
        <v>#REF!</v>
      </c>
    </row>
    <row r="109" spans="1:17" x14ac:dyDescent="0.25">
      <c r="A109" s="8" t="s">
        <v>13</v>
      </c>
      <c r="B109" s="80" t="e">
        <f t="shared" si="18"/>
        <v>#REF!</v>
      </c>
      <c r="C109" s="80" t="e">
        <f t="shared" si="18"/>
        <v>#REF!</v>
      </c>
      <c r="D109" s="80" t="e">
        <f t="shared" si="18"/>
        <v>#REF!</v>
      </c>
      <c r="E109" s="80" t="e">
        <f t="shared" si="18"/>
        <v>#REF!</v>
      </c>
      <c r="F109" s="80" t="e">
        <f t="shared" si="18"/>
        <v>#REF!</v>
      </c>
      <c r="G109" s="80" t="e">
        <f t="shared" si="18"/>
        <v>#REF!</v>
      </c>
      <c r="H109" s="80" t="e">
        <f t="shared" si="18"/>
        <v>#REF!</v>
      </c>
      <c r="I109" s="80" t="e">
        <f t="shared" si="18"/>
        <v>#REF!</v>
      </c>
      <c r="J109" s="80" t="e">
        <f t="shared" si="18"/>
        <v>#REF!</v>
      </c>
      <c r="K109" s="80" t="e">
        <f t="shared" si="18"/>
        <v>#REF!</v>
      </c>
      <c r="L109" s="80" t="e">
        <f t="shared" si="18"/>
        <v>#REF!</v>
      </c>
      <c r="M109" s="80" t="e">
        <f t="shared" si="18"/>
        <v>#REF!</v>
      </c>
      <c r="N109" s="80" t="e">
        <f t="shared" si="18"/>
        <v>#REF!</v>
      </c>
      <c r="O109" s="83" t="e">
        <f>AVERAGE(H109:I109,K109:N109)</f>
        <v>#REF!</v>
      </c>
    </row>
    <row r="111" spans="1:17" x14ac:dyDescent="0.25">
      <c r="A111" t="s">
        <v>11</v>
      </c>
    </row>
    <row r="112" spans="1:17" x14ac:dyDescent="0.25">
      <c r="A112" t="s">
        <v>64</v>
      </c>
      <c r="B112" s="40" t="e">
        <f>ROUND(B107*0.67,0)</f>
        <v>#REF!</v>
      </c>
      <c r="C112" s="40" t="e">
        <f t="shared" ref="C112:N112" si="19">ROUND(C107*0.67,0)</f>
        <v>#REF!</v>
      </c>
      <c r="D112" s="40" t="e">
        <f t="shared" si="19"/>
        <v>#REF!</v>
      </c>
      <c r="E112" s="40" t="e">
        <f t="shared" si="19"/>
        <v>#REF!</v>
      </c>
      <c r="F112" s="40" t="e">
        <f t="shared" si="19"/>
        <v>#REF!</v>
      </c>
      <c r="G112" s="40" t="e">
        <f t="shared" si="19"/>
        <v>#REF!</v>
      </c>
      <c r="H112" s="40" t="e">
        <f t="shared" si="19"/>
        <v>#REF!</v>
      </c>
      <c r="I112" s="40" t="e">
        <f t="shared" si="19"/>
        <v>#REF!</v>
      </c>
      <c r="J112" s="40" t="e">
        <f t="shared" si="19"/>
        <v>#REF!</v>
      </c>
      <c r="K112" s="40" t="e">
        <f t="shared" si="19"/>
        <v>#REF!</v>
      </c>
      <c r="L112" s="40" t="e">
        <f t="shared" si="19"/>
        <v>#REF!</v>
      </c>
      <c r="M112" s="40" t="e">
        <f t="shared" si="19"/>
        <v>#REF!</v>
      </c>
      <c r="N112" s="40" t="e">
        <f t="shared" si="19"/>
        <v>#REF!</v>
      </c>
      <c r="O112" s="40" t="e">
        <f>AVERAGE(H112:N112)</f>
        <v>#REF!</v>
      </c>
      <c r="P112" s="80">
        <v>-9700</v>
      </c>
      <c r="Q112" s="84">
        <f>P112/P114</f>
        <v>0.66896551724137931</v>
      </c>
    </row>
    <row r="113" spans="1:17" x14ac:dyDescent="0.25">
      <c r="A113" t="s">
        <v>65</v>
      </c>
      <c r="B113" s="40" t="e">
        <f>B107-B112</f>
        <v>#REF!</v>
      </c>
      <c r="C113" s="40" t="e">
        <f t="shared" ref="C113:N113" si="20">C107-C112</f>
        <v>#REF!</v>
      </c>
      <c r="D113" s="40" t="e">
        <f t="shared" si="20"/>
        <v>#REF!</v>
      </c>
      <c r="E113" s="40" t="e">
        <f t="shared" si="20"/>
        <v>#REF!</v>
      </c>
      <c r="F113" s="40" t="e">
        <f t="shared" si="20"/>
        <v>#REF!</v>
      </c>
      <c r="G113" s="40" t="e">
        <f t="shared" si="20"/>
        <v>#REF!</v>
      </c>
      <c r="H113" s="40" t="e">
        <f t="shared" si="20"/>
        <v>#REF!</v>
      </c>
      <c r="I113" s="40" t="e">
        <f t="shared" si="20"/>
        <v>#REF!</v>
      </c>
      <c r="J113" s="40" t="e">
        <f t="shared" si="20"/>
        <v>#REF!</v>
      </c>
      <c r="K113" s="40" t="e">
        <f t="shared" si="20"/>
        <v>#REF!</v>
      </c>
      <c r="L113" s="40" t="e">
        <f t="shared" si="20"/>
        <v>#REF!</v>
      </c>
      <c r="M113" s="40" t="e">
        <f t="shared" si="20"/>
        <v>#REF!</v>
      </c>
      <c r="N113" s="40" t="e">
        <f t="shared" si="20"/>
        <v>#REF!</v>
      </c>
      <c r="O113" s="40" t="e">
        <f>AVERAGE(H113:N113)</f>
        <v>#REF!</v>
      </c>
      <c r="P113" s="80">
        <v>-4800</v>
      </c>
      <c r="Q113" s="85">
        <f>1-Q112</f>
        <v>0.33103448275862069</v>
      </c>
    </row>
    <row r="114" spans="1:17" x14ac:dyDescent="0.25">
      <c r="A114" t="s">
        <v>13</v>
      </c>
      <c r="B114" s="80" t="e">
        <f>SUM(B112:B113)</f>
        <v>#REF!</v>
      </c>
      <c r="C114" s="80" t="e">
        <f t="shared" ref="C114:N114" si="21">SUM(C112:C113)</f>
        <v>#REF!</v>
      </c>
      <c r="D114" s="80" t="e">
        <f t="shared" si="21"/>
        <v>#REF!</v>
      </c>
      <c r="E114" s="80" t="e">
        <f t="shared" si="21"/>
        <v>#REF!</v>
      </c>
      <c r="F114" s="80" t="e">
        <f t="shared" si="21"/>
        <v>#REF!</v>
      </c>
      <c r="G114" s="80" t="e">
        <f t="shared" si="21"/>
        <v>#REF!</v>
      </c>
      <c r="H114" s="80" t="e">
        <f t="shared" si="21"/>
        <v>#REF!</v>
      </c>
      <c r="I114" s="80" t="e">
        <f t="shared" si="21"/>
        <v>#REF!</v>
      </c>
      <c r="J114" s="80" t="e">
        <f t="shared" si="21"/>
        <v>#REF!</v>
      </c>
      <c r="K114" s="80" t="e">
        <f t="shared" si="21"/>
        <v>#REF!</v>
      </c>
      <c r="L114" s="80" t="e">
        <f t="shared" si="21"/>
        <v>#REF!</v>
      </c>
      <c r="M114" s="80" t="e">
        <f t="shared" si="21"/>
        <v>#REF!</v>
      </c>
      <c r="N114" s="80" t="e">
        <f t="shared" si="21"/>
        <v>#REF!</v>
      </c>
      <c r="O114" s="40" t="e">
        <f>AVERAGE(H114:N114)</f>
        <v>#REF!</v>
      </c>
      <c r="P114" s="80">
        <f>SUM(P112:P113)</f>
        <v>-14500</v>
      </c>
      <c r="Q114" s="86">
        <f>SUM(Q112:Q113)</f>
        <v>1</v>
      </c>
    </row>
    <row r="116" spans="1:17" x14ac:dyDescent="0.25">
      <c r="A116" s="81" t="s">
        <v>66</v>
      </c>
      <c r="H116">
        <v>20</v>
      </c>
      <c r="I116">
        <v>19</v>
      </c>
      <c r="J116">
        <v>22</v>
      </c>
      <c r="K116">
        <v>21</v>
      </c>
      <c r="L116">
        <v>20</v>
      </c>
      <c r="M116">
        <v>22</v>
      </c>
      <c r="N116">
        <v>22</v>
      </c>
      <c r="O116">
        <f>SUM(H116:N116)</f>
        <v>146</v>
      </c>
    </row>
    <row r="117" spans="1:17" x14ac:dyDescent="0.25">
      <c r="A117" t="s">
        <v>50</v>
      </c>
      <c r="B117" s="40">
        <f>B91+(B$93*0.67)</f>
        <v>1053745.3895454546</v>
      </c>
      <c r="C117" s="40">
        <f>C91+(C$93*0.67)</f>
        <v>989149.3057142857</v>
      </c>
      <c r="D117" s="40">
        <f t="shared" ref="D117:N117" si="22">D91+(D$93*0.67)</f>
        <v>1061429.7619047619</v>
      </c>
      <c r="E117" s="40">
        <f t="shared" si="22"/>
        <v>931089.04695652181</v>
      </c>
      <c r="F117" s="40">
        <f t="shared" si="22"/>
        <v>839193.89315789472</v>
      </c>
      <c r="G117" s="40">
        <f t="shared" si="22"/>
        <v>789568.68863636348</v>
      </c>
      <c r="H117" s="40">
        <f t="shared" si="22"/>
        <v>955722.96350000007</v>
      </c>
      <c r="I117" s="40">
        <f t="shared" si="22"/>
        <v>991365.0421052631</v>
      </c>
      <c r="J117" s="40">
        <f t="shared" si="22"/>
        <v>886386.12</v>
      </c>
      <c r="K117" s="40">
        <f t="shared" si="22"/>
        <v>834319.71761904773</v>
      </c>
      <c r="L117" s="40">
        <f t="shared" si="22"/>
        <v>941295.14199999999</v>
      </c>
      <c r="M117" s="40">
        <f t="shared" si="22"/>
        <v>981323.89500000002</v>
      </c>
      <c r="N117" s="40">
        <f t="shared" si="22"/>
        <v>989788.2</v>
      </c>
      <c r="O117" s="80">
        <f>((H117*H$116)+(I117*I$116)+(J117*J$116)+(K117*K$116)+(L117*L$116)+(M117*M$116)+(N117*N$116))/O$116</f>
        <v>939465.56650684937</v>
      </c>
    </row>
    <row r="118" spans="1:17" x14ac:dyDescent="0.25">
      <c r="A118" t="s">
        <v>52</v>
      </c>
      <c r="B118" s="40">
        <f>B92+(B$93*0.33)</f>
        <v>267832.51954545453</v>
      </c>
      <c r="C118" s="40">
        <f>C92+(C$93*0.33)</f>
        <v>235823.12285714288</v>
      </c>
      <c r="D118" s="40">
        <f t="shared" ref="D118:N118" si="23">D92+(D$93*0.33)</f>
        <v>276793.33333333331</v>
      </c>
      <c r="E118" s="40">
        <f t="shared" si="23"/>
        <v>205200.6052173913</v>
      </c>
      <c r="F118" s="40">
        <f t="shared" si="23"/>
        <v>217976.73842105264</v>
      </c>
      <c r="G118" s="40">
        <f t="shared" si="23"/>
        <v>129325.35681818183</v>
      </c>
      <c r="H118" s="40">
        <f t="shared" si="23"/>
        <v>214429.7365</v>
      </c>
      <c r="I118" s="40">
        <f t="shared" si="23"/>
        <v>211453.90526315791</v>
      </c>
      <c r="J118" s="40">
        <f t="shared" si="23"/>
        <v>209148.78909090909</v>
      </c>
      <c r="K118" s="40">
        <f t="shared" si="23"/>
        <v>163733.23476190475</v>
      </c>
      <c r="L118" s="40">
        <f t="shared" si="23"/>
        <v>202653.85800000001</v>
      </c>
      <c r="M118" s="40">
        <f t="shared" si="23"/>
        <v>200313.87772727272</v>
      </c>
      <c r="N118" s="40">
        <f t="shared" si="23"/>
        <v>193144.34545454543</v>
      </c>
      <c r="O118" s="80">
        <f>((H118*H$116)+(I118*I$116)+(J118*J$116)+(K118*K$116)+(L118*L$116)+(M118*M$116)+(N118*N$116))/O$116</f>
        <v>199007.18006849315</v>
      </c>
    </row>
    <row r="119" spans="1:17" x14ac:dyDescent="0.25">
      <c r="A119" t="s">
        <v>60</v>
      </c>
      <c r="B119" s="40">
        <f>B94</f>
        <v>458193.09090909088</v>
      </c>
      <c r="C119" s="40">
        <f>C94</f>
        <v>411547.66666666669</v>
      </c>
      <c r="D119" s="40">
        <f t="shared" ref="D119:N119" si="24">D94</f>
        <v>464143.23809523811</v>
      </c>
      <c r="E119" s="40">
        <f t="shared" si="24"/>
        <v>483526.47826086957</v>
      </c>
      <c r="F119" s="40">
        <f t="shared" si="24"/>
        <v>412754.5263157895</v>
      </c>
      <c r="G119" s="40">
        <f t="shared" si="24"/>
        <v>406684.22727272729</v>
      </c>
      <c r="H119" s="40">
        <f t="shared" si="24"/>
        <v>555063.19999999995</v>
      </c>
      <c r="I119" s="40">
        <f t="shared" si="24"/>
        <v>633926.84210526315</v>
      </c>
      <c r="J119" s="40">
        <f t="shared" si="24"/>
        <v>571861.59090909094</v>
      </c>
      <c r="K119" s="40">
        <f t="shared" si="24"/>
        <v>483814.09523809527</v>
      </c>
      <c r="L119" s="40">
        <f t="shared" si="24"/>
        <v>469518.85</v>
      </c>
      <c r="M119" s="40">
        <f t="shared" si="24"/>
        <v>479187.04545454547</v>
      </c>
      <c r="N119" s="40">
        <f t="shared" si="24"/>
        <v>432618.72727272729</v>
      </c>
      <c r="O119" s="80">
        <f>((H119*H$116)+(I119*I$116)+(J119*J$116)+(K119*K$116)+(L119*L$116)+(M119*M$116)+(N119*N$116))/O$116</f>
        <v>516007.04794520547</v>
      </c>
    </row>
    <row r="120" spans="1:17" s="8" customFormat="1" x14ac:dyDescent="0.25">
      <c r="A120" s="8" t="s">
        <v>13</v>
      </c>
      <c r="B120" s="80">
        <f>SUM(B117:B119)</f>
        <v>1779771</v>
      </c>
      <c r="C120" s="80">
        <f>SUM(C117:C119)</f>
        <v>1636520.0952380954</v>
      </c>
      <c r="D120" s="80">
        <f t="shared" ref="D120:N120" si="25">SUM(D117:D119)</f>
        <v>1802366.3333333333</v>
      </c>
      <c r="E120" s="80">
        <f t="shared" si="25"/>
        <v>1619816.1304347827</v>
      </c>
      <c r="F120" s="80">
        <f t="shared" si="25"/>
        <v>1469925.1578947369</v>
      </c>
      <c r="G120" s="80">
        <f t="shared" si="25"/>
        <v>1325578.2727272725</v>
      </c>
      <c r="H120" s="80">
        <f t="shared" si="25"/>
        <v>1725215.9000000001</v>
      </c>
      <c r="I120" s="80">
        <f t="shared" si="25"/>
        <v>1836745.7894736843</v>
      </c>
      <c r="J120" s="80">
        <f t="shared" si="25"/>
        <v>1667396.5</v>
      </c>
      <c r="K120" s="80">
        <f t="shared" si="25"/>
        <v>1481867.0476190476</v>
      </c>
      <c r="L120" s="80">
        <f t="shared" si="25"/>
        <v>1613467.85</v>
      </c>
      <c r="M120" s="80">
        <f t="shared" si="25"/>
        <v>1660824.8181818181</v>
      </c>
      <c r="N120" s="80">
        <f t="shared" si="25"/>
        <v>1615551.2727272727</v>
      </c>
      <c r="O120" s="80">
        <f>SUM(O117:O119)</f>
        <v>1654479.7945205481</v>
      </c>
    </row>
    <row r="121" spans="1:17" x14ac:dyDescent="0.25">
      <c r="B121" s="40"/>
    </row>
    <row r="122" spans="1:17" x14ac:dyDescent="0.25">
      <c r="A122" s="81" t="s">
        <v>67</v>
      </c>
    </row>
    <row r="123" spans="1:17" x14ac:dyDescent="0.25">
      <c r="A123" t="s">
        <v>50</v>
      </c>
      <c r="H123" s="40">
        <v>27628136.73</v>
      </c>
      <c r="I123" s="40">
        <v>25714427.300000001</v>
      </c>
      <c r="J123" s="40">
        <v>23554349.659999996</v>
      </c>
      <c r="K123" s="40">
        <v>23556658.408075616</v>
      </c>
      <c r="L123" s="40">
        <v>25676322.65107109</v>
      </c>
      <c r="M123" s="40">
        <v>28978155.505797021</v>
      </c>
      <c r="N123" s="40">
        <v>29071924.348978307</v>
      </c>
      <c r="O123" s="40">
        <f>SUM(H123:N123)</f>
        <v>184179974.60392204</v>
      </c>
    </row>
    <row r="124" spans="1:17" x14ac:dyDescent="0.25">
      <c r="A124" t="s">
        <v>52</v>
      </c>
      <c r="H124" s="40">
        <v>7283281.8399999999</v>
      </c>
      <c r="I124" s="40">
        <v>6852430.4299999997</v>
      </c>
      <c r="J124" s="40">
        <v>7764570.2199999997</v>
      </c>
      <c r="K124" s="40">
        <v>5739313.9361497909</v>
      </c>
      <c r="L124" s="40">
        <v>6554247.3987772102</v>
      </c>
      <c r="M124" s="40">
        <v>7176660.9787772093</v>
      </c>
      <c r="N124" s="40">
        <v>7069091.176338369</v>
      </c>
      <c r="O124" s="40">
        <f>SUM(H124:N124)</f>
        <v>48439595.980042577</v>
      </c>
    </row>
    <row r="125" spans="1:17" x14ac:dyDescent="0.25">
      <c r="A125" t="s">
        <v>60</v>
      </c>
      <c r="H125" s="40">
        <v>21538680.289999995</v>
      </c>
      <c r="I125" s="40">
        <v>21652072.699999999</v>
      </c>
      <c r="J125" s="40">
        <v>23767174.68</v>
      </c>
      <c r="K125" s="40">
        <v>18926090.527006365</v>
      </c>
      <c r="L125" s="40">
        <v>20675563.803310923</v>
      </c>
      <c r="M125" s="40">
        <v>21530410.319134645</v>
      </c>
      <c r="N125" s="40">
        <v>21506572.578971948</v>
      </c>
      <c r="O125" s="40">
        <f>SUM(H125:N125)</f>
        <v>149596564.89842388</v>
      </c>
    </row>
    <row r="126" spans="1:17" x14ac:dyDescent="0.25">
      <c r="A126" t="s">
        <v>11</v>
      </c>
      <c r="H126" s="40">
        <v>2586753.5799999996</v>
      </c>
      <c r="I126" s="40">
        <v>2942341.61</v>
      </c>
      <c r="J126" s="40">
        <v>2565010.1700000074</v>
      </c>
      <c r="K126" s="40">
        <v>2524742.0504161245</v>
      </c>
      <c r="L126" s="40">
        <v>3092326.2972483491</v>
      </c>
      <c r="M126" s="40">
        <v>2569731.776708907</v>
      </c>
      <c r="N126" s="40">
        <v>2351859.1107272068</v>
      </c>
      <c r="O126" s="40">
        <f>SUM(H126:N126)</f>
        <v>18632764.595100593</v>
      </c>
    </row>
    <row r="127" spans="1:17" x14ac:dyDescent="0.25">
      <c r="A127" s="8" t="s">
        <v>13</v>
      </c>
      <c r="H127" s="87">
        <f>SUM(H123:H126)</f>
        <v>59036852.439999998</v>
      </c>
      <c r="I127" s="87">
        <f t="shared" ref="I127:N127" si="26">SUM(I123:I126)</f>
        <v>57161272.039999999</v>
      </c>
      <c r="J127" s="87">
        <f t="shared" si="26"/>
        <v>57651104.730000004</v>
      </c>
      <c r="K127" s="87">
        <f t="shared" si="26"/>
        <v>50746804.921647899</v>
      </c>
      <c r="L127" s="87">
        <f t="shared" si="26"/>
        <v>55998460.150407568</v>
      </c>
      <c r="M127" s="87">
        <f t="shared" si="26"/>
        <v>60254958.580417782</v>
      </c>
      <c r="N127" s="87">
        <f t="shared" si="26"/>
        <v>59999447.215015829</v>
      </c>
      <c r="O127" s="80">
        <f>SUM(H127:N127)</f>
        <v>400848900.07748908</v>
      </c>
    </row>
    <row r="128" spans="1:17" x14ac:dyDescent="0.25">
      <c r="H128" s="40"/>
      <c r="I128" s="40"/>
      <c r="J128" s="40"/>
      <c r="K128" s="40"/>
      <c r="L128" s="40"/>
      <c r="M128" s="40"/>
      <c r="N128" s="40"/>
      <c r="O128" s="40"/>
    </row>
    <row r="129" spans="1:16" x14ac:dyDescent="0.25">
      <c r="A129" s="81" t="s">
        <v>68</v>
      </c>
    </row>
    <row r="130" spans="1:16" ht="14.45" x14ac:dyDescent="0.35">
      <c r="A130" t="s">
        <v>50</v>
      </c>
      <c r="O130" s="37">
        <f>O123+(O$126*0.67)</f>
        <v>196663926.88263944</v>
      </c>
      <c r="P130" s="41">
        <f>O130/O117/O$116</f>
        <v>1.4338079498057654</v>
      </c>
    </row>
    <row r="131" spans="1:16" ht="14.45" x14ac:dyDescent="0.35">
      <c r="A131" t="s">
        <v>52</v>
      </c>
      <c r="O131" s="37">
        <f>O124+(O$126*0.33)</f>
        <v>54588408.296425775</v>
      </c>
      <c r="P131" s="41">
        <f>O131/O118/O$116</f>
        <v>1.878792551007864</v>
      </c>
    </row>
    <row r="132" spans="1:16" ht="14.45" x14ac:dyDescent="0.35">
      <c r="A132" t="s">
        <v>60</v>
      </c>
      <c r="O132" s="37">
        <f>O125</f>
        <v>149596564.89842388</v>
      </c>
      <c r="P132" s="41">
        <f>O132/O119/O$116</f>
        <v>1.9856976958624675</v>
      </c>
    </row>
    <row r="133" spans="1:16" ht="14.45" x14ac:dyDescent="0.35">
      <c r="A133" s="8" t="s">
        <v>13</v>
      </c>
      <c r="O133" s="76">
        <f>SUM(O130:O132)</f>
        <v>400848900.07748914</v>
      </c>
      <c r="P133" s="88">
        <f>O133/O120/O$116</f>
        <v>1.6594584113886277</v>
      </c>
    </row>
    <row r="134" spans="1:16" ht="14.45" x14ac:dyDescent="0.35">
      <c r="O134" s="37"/>
    </row>
    <row r="135" spans="1:16" ht="14.45" x14ac:dyDescent="0.35">
      <c r="O135" s="37"/>
    </row>
  </sheetData>
  <dataConsolidate/>
  <mergeCells count="6">
    <mergeCell ref="B3:N3"/>
    <mergeCell ref="B35:N35"/>
    <mergeCell ref="B51:N51"/>
    <mergeCell ref="B66:N66"/>
    <mergeCell ref="A1:N1"/>
    <mergeCell ref="B19:N19"/>
  </mergeCells>
  <pageMargins left="0.25" right="0.25" top="0.5" bottom="0.5" header="0.25" footer="0.25"/>
  <pageSetup scale="70" orientation="landscape" r:id="rId1"/>
  <headerFooter>
    <oddFooter>&amp;L&amp;D
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O45"/>
  <sheetViews>
    <sheetView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Q41" sqref="Q41"/>
    </sheetView>
  </sheetViews>
  <sheetFormatPr defaultRowHeight="15" x14ac:dyDescent="0.25"/>
  <cols>
    <col min="1" max="1" width="23.28515625" customWidth="1"/>
    <col min="2" max="2" width="11.85546875" customWidth="1"/>
    <col min="3" max="7" width="11.5703125" bestFit="1" customWidth="1"/>
    <col min="8" max="8" width="10.5703125" bestFit="1" customWidth="1"/>
    <col min="9" max="14" width="11.5703125" bestFit="1" customWidth="1"/>
    <col min="15" max="15" width="12.7109375" bestFit="1" customWidth="1"/>
  </cols>
  <sheetData>
    <row r="1" spans="1:14" x14ac:dyDescent="0.25">
      <c r="A1" s="283" t="s">
        <v>41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x14ac:dyDescent="0.25">
      <c r="B2" s="29">
        <v>22</v>
      </c>
      <c r="C2" s="29">
        <v>21</v>
      </c>
      <c r="D2" s="29">
        <v>21</v>
      </c>
      <c r="E2" s="29">
        <v>23</v>
      </c>
      <c r="F2" s="29">
        <v>19</v>
      </c>
      <c r="G2" s="29">
        <v>22</v>
      </c>
      <c r="H2" s="29">
        <v>20</v>
      </c>
      <c r="I2" s="29">
        <v>19</v>
      </c>
      <c r="J2" s="29">
        <v>22</v>
      </c>
      <c r="K2" s="29">
        <v>21</v>
      </c>
      <c r="L2" s="29">
        <v>20</v>
      </c>
      <c r="M2" s="29">
        <v>22</v>
      </c>
      <c r="N2" s="29">
        <v>22</v>
      </c>
    </row>
    <row r="3" spans="1:14" x14ac:dyDescent="0.25">
      <c r="B3" s="284" t="s">
        <v>39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</row>
    <row r="4" spans="1:14" x14ac:dyDescent="0.25">
      <c r="A4" s="3"/>
      <c r="B4" s="10">
        <v>39630</v>
      </c>
      <c r="C4" s="10">
        <v>39661</v>
      </c>
      <c r="D4" s="10">
        <v>39692</v>
      </c>
      <c r="E4" s="10">
        <v>39722</v>
      </c>
      <c r="F4" s="10">
        <v>39753</v>
      </c>
      <c r="G4" s="10">
        <v>39783</v>
      </c>
      <c r="H4" s="10">
        <v>39814</v>
      </c>
      <c r="I4" s="10">
        <v>39845</v>
      </c>
      <c r="J4" s="10">
        <v>39873</v>
      </c>
      <c r="K4" s="10">
        <v>39904</v>
      </c>
      <c r="L4" s="10">
        <v>39934</v>
      </c>
      <c r="M4" s="10">
        <v>39965</v>
      </c>
      <c r="N4" s="10">
        <v>39995</v>
      </c>
    </row>
    <row r="5" spans="1:14" x14ac:dyDescent="0.25">
      <c r="A5" s="3" t="s">
        <v>0</v>
      </c>
      <c r="B5" s="5">
        <v>5952191.5</v>
      </c>
      <c r="C5" s="5">
        <v>5055574.333333333</v>
      </c>
      <c r="D5" s="5">
        <v>7085983.4523809524</v>
      </c>
      <c r="E5" s="5">
        <v>4565722.2608695654</v>
      </c>
      <c r="F5" s="5">
        <v>3737154.210526316</v>
      </c>
      <c r="G5" s="5">
        <v>2740980.8181818179</v>
      </c>
      <c r="H5" s="5">
        <v>3576917.1</v>
      </c>
      <c r="I5" s="5">
        <v>4143016.6842105268</v>
      </c>
      <c r="J5" s="5">
        <v>3825489.7727272729</v>
      </c>
      <c r="K5" s="5">
        <v>3320850.3809523811</v>
      </c>
      <c r="L5" s="5">
        <v>4722619.6500000004</v>
      </c>
      <c r="M5" s="5">
        <v>5106545.0909090908</v>
      </c>
      <c r="N5" s="5">
        <v>4168416.9090909092</v>
      </c>
    </row>
    <row r="6" spans="1:14" x14ac:dyDescent="0.25">
      <c r="A6" s="3" t="s">
        <v>1</v>
      </c>
      <c r="B6" s="5">
        <v>3693211.6818181816</v>
      </c>
      <c r="C6" s="5">
        <v>2733432.2380952383</v>
      </c>
      <c r="D6" s="5">
        <v>5105353.333333333</v>
      </c>
      <c r="E6" s="5">
        <v>4929782.6521739122</v>
      </c>
      <c r="F6" s="5">
        <v>3913307.3157894737</v>
      </c>
      <c r="G6" s="5">
        <v>3082565.0909090908</v>
      </c>
      <c r="H6" s="5">
        <v>2985283.9000000004</v>
      </c>
      <c r="I6" s="5">
        <v>3436479.4210526319</v>
      </c>
      <c r="J6" s="5">
        <v>4125536.8181818179</v>
      </c>
      <c r="K6" s="5">
        <v>3044583.6190476189</v>
      </c>
      <c r="L6" s="5">
        <v>2995754.55</v>
      </c>
      <c r="M6" s="5">
        <v>2925563.5454545454</v>
      </c>
      <c r="N6" s="5">
        <v>2531839.6818181816</v>
      </c>
    </row>
    <row r="7" spans="1:14" x14ac:dyDescent="0.25">
      <c r="A7" s="25" t="s">
        <v>4</v>
      </c>
      <c r="B7" s="17">
        <v>1590270.3181818146</v>
      </c>
      <c r="C7" s="17">
        <v>1466005.5238095282</v>
      </c>
      <c r="D7" s="17">
        <v>1610049.119047622</v>
      </c>
      <c r="E7" s="17">
        <v>1487852.9999999979</v>
      </c>
      <c r="F7" s="17">
        <v>1401476.4736842082</v>
      </c>
      <c r="G7" s="17">
        <v>1290081.2727272727</v>
      </c>
      <c r="H7" s="17">
        <v>1582802.75</v>
      </c>
      <c r="I7" s="17">
        <v>1736038.9473684211</v>
      </c>
      <c r="J7" s="17">
        <v>1487896.2727272729</v>
      </c>
      <c r="K7" s="17">
        <v>1386509.8095238095</v>
      </c>
      <c r="L7" s="17">
        <v>1511887.9</v>
      </c>
      <c r="M7" s="17">
        <v>1538475.7727272725</v>
      </c>
      <c r="N7" s="17">
        <v>1496740.0909090908</v>
      </c>
    </row>
    <row r="8" spans="1:14" x14ac:dyDescent="0.25">
      <c r="A8" s="25" t="s">
        <v>2</v>
      </c>
      <c r="B8" s="5">
        <v>640347.13636363635</v>
      </c>
      <c r="C8" s="5">
        <v>659212.80952380958</v>
      </c>
      <c r="D8" s="5">
        <v>834799.33333333337</v>
      </c>
      <c r="E8" s="5">
        <v>560632.6086956521</v>
      </c>
      <c r="F8" s="5">
        <v>470675.84210526315</v>
      </c>
      <c r="G8" s="5">
        <v>405435.95454545459</v>
      </c>
      <c r="H8" s="5">
        <v>460486.30000000005</v>
      </c>
      <c r="I8" s="5">
        <v>511756.78947368421</v>
      </c>
      <c r="J8" s="5">
        <v>545709.45454545459</v>
      </c>
      <c r="K8" s="5">
        <v>450556.90476190473</v>
      </c>
      <c r="L8" s="5">
        <v>543870.75</v>
      </c>
      <c r="M8" s="5">
        <v>701789.54545454541</v>
      </c>
      <c r="N8" s="5">
        <v>611939.09090909094</v>
      </c>
    </row>
    <row r="9" spans="1:14" x14ac:dyDescent="0.25">
      <c r="A9" s="25" t="s">
        <v>3</v>
      </c>
      <c r="B9" s="5">
        <v>877546.81818181812</v>
      </c>
      <c r="C9" s="5">
        <v>851658</v>
      </c>
      <c r="D9" s="5">
        <v>735592.80952380958</v>
      </c>
      <c r="E9" s="5">
        <v>772344.65217391308</v>
      </c>
      <c r="F9" s="5">
        <v>724333.6315789473</v>
      </c>
      <c r="G9" s="5">
        <v>577213.59090909094</v>
      </c>
      <c r="H9" s="5">
        <v>654697.52500000002</v>
      </c>
      <c r="I9" s="5">
        <v>788781.78947368416</v>
      </c>
      <c r="J9" s="5">
        <v>623562.86363636365</v>
      </c>
      <c r="K9" s="5">
        <v>801177.95238095231</v>
      </c>
      <c r="L9" s="5">
        <v>730639.55</v>
      </c>
      <c r="M9" s="5">
        <v>912401.68181818188</v>
      </c>
      <c r="N9" s="5">
        <v>747850</v>
      </c>
    </row>
    <row r="10" spans="1:14" x14ac:dyDescent="0.25">
      <c r="A10" s="25" t="s">
        <v>5</v>
      </c>
      <c r="B10" s="17">
        <v>281021.54545454547</v>
      </c>
      <c r="C10" s="17">
        <v>244886.38095238095</v>
      </c>
      <c r="D10" s="17">
        <v>289097.42857142858</v>
      </c>
      <c r="E10" s="17">
        <v>211810.60869565216</v>
      </c>
      <c r="F10" s="17">
        <v>232056.42105263157</v>
      </c>
      <c r="G10" s="17">
        <v>131314.22727272726</v>
      </c>
      <c r="H10" s="17">
        <v>218858.55</v>
      </c>
      <c r="I10" s="17">
        <v>219897.47368421053</v>
      </c>
      <c r="J10" s="17">
        <v>221236.86363636365</v>
      </c>
      <c r="K10" s="17">
        <v>171327.47619047618</v>
      </c>
      <c r="L10" s="17">
        <v>212499.9</v>
      </c>
      <c r="M10" s="17">
        <v>204420.09090909091</v>
      </c>
      <c r="N10" s="17">
        <v>198705.09090909091</v>
      </c>
    </row>
    <row r="11" spans="1:14" x14ac:dyDescent="0.25">
      <c r="A11" s="25" t="s">
        <v>13</v>
      </c>
      <c r="B11" s="16">
        <f>SUM(B5:B10)</f>
        <v>13034588.999999996</v>
      </c>
      <c r="C11" s="16">
        <f t="shared" ref="C11:N11" si="0">SUM(C5:C10)</f>
        <v>11010769.285714289</v>
      </c>
      <c r="D11" s="16">
        <f t="shared" si="0"/>
        <v>15660875.476190479</v>
      </c>
      <c r="E11" s="16">
        <f t="shared" si="0"/>
        <v>12528145.782608692</v>
      </c>
      <c r="F11" s="16">
        <f t="shared" si="0"/>
        <v>10479003.894736839</v>
      </c>
      <c r="G11" s="16">
        <f t="shared" si="0"/>
        <v>8227590.9545454532</v>
      </c>
      <c r="H11" s="16">
        <f t="shared" si="0"/>
        <v>9479046.1250000019</v>
      </c>
      <c r="I11" s="16">
        <f t="shared" si="0"/>
        <v>10835971.105263159</v>
      </c>
      <c r="J11" s="16">
        <f t="shared" si="0"/>
        <v>10829432.045454545</v>
      </c>
      <c r="K11" s="16">
        <f t="shared" si="0"/>
        <v>9175006.1428571418</v>
      </c>
      <c r="L11" s="16">
        <f t="shared" si="0"/>
        <v>10717272.300000001</v>
      </c>
      <c r="M11" s="16">
        <f t="shared" si="0"/>
        <v>11389195.727272728</v>
      </c>
      <c r="N11" s="16">
        <f t="shared" si="0"/>
        <v>9755490.8636363652</v>
      </c>
    </row>
    <row r="12" spans="1:14" x14ac:dyDescent="0.25">
      <c r="A12" s="25"/>
      <c r="B12" s="30"/>
      <c r="C12" s="30"/>
      <c r="D12" s="30">
        <v>64</v>
      </c>
      <c r="E12" s="30">
        <v>65</v>
      </c>
      <c r="F12" s="30">
        <v>63</v>
      </c>
      <c r="G12" s="30">
        <v>64</v>
      </c>
      <c r="H12" s="30">
        <v>61</v>
      </c>
      <c r="I12" s="30">
        <v>61</v>
      </c>
      <c r="J12" s="30">
        <v>61</v>
      </c>
      <c r="K12" s="30">
        <v>62</v>
      </c>
      <c r="L12" s="30">
        <v>63</v>
      </c>
      <c r="M12" s="30">
        <v>63</v>
      </c>
      <c r="N12" s="31">
        <v>64</v>
      </c>
    </row>
    <row r="13" spans="1:14" x14ac:dyDescent="0.25">
      <c r="B13" s="284" t="s">
        <v>42</v>
      </c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</row>
    <row r="14" spans="1:14" x14ac:dyDescent="0.25">
      <c r="A14" s="3"/>
      <c r="B14" s="10">
        <v>39630</v>
      </c>
      <c r="C14" s="10">
        <v>39661</v>
      </c>
      <c r="D14" s="10">
        <v>39692</v>
      </c>
      <c r="E14" s="10">
        <v>39722</v>
      </c>
      <c r="F14" s="10">
        <v>39753</v>
      </c>
      <c r="G14" s="10">
        <v>39783</v>
      </c>
      <c r="H14" s="10">
        <v>39814</v>
      </c>
      <c r="I14" s="10">
        <v>39845</v>
      </c>
      <c r="J14" s="10">
        <v>39873</v>
      </c>
      <c r="K14" s="10">
        <v>39904</v>
      </c>
      <c r="L14" s="10">
        <v>39934</v>
      </c>
      <c r="M14" s="10">
        <v>39965</v>
      </c>
      <c r="N14" s="10">
        <v>39995</v>
      </c>
    </row>
    <row r="15" spans="1:14" x14ac:dyDescent="0.25">
      <c r="A15" s="3" t="s">
        <v>0</v>
      </c>
      <c r="B15" s="5"/>
      <c r="C15" s="5"/>
      <c r="D15" s="5">
        <v>6030014.4765625</v>
      </c>
      <c r="E15" s="5">
        <v>5538220.3923076922</v>
      </c>
      <c r="F15" s="5">
        <v>5155923.722222222</v>
      </c>
      <c r="G15" s="5">
        <v>3692486.25</v>
      </c>
      <c r="H15" s="5">
        <v>3325341.8032786883</v>
      </c>
      <c r="I15" s="5">
        <v>3451757.9836065574</v>
      </c>
      <c r="J15" s="5">
        <v>3842892.3606557376</v>
      </c>
      <c r="K15" s="5">
        <v>3751870.1612903224</v>
      </c>
      <c r="L15" s="5">
        <v>3942079.777777778</v>
      </c>
      <c r="M15" s="5">
        <v>4389432.4285714282</v>
      </c>
      <c r="N15" s="5">
        <v>4664086.828125</v>
      </c>
    </row>
    <row r="16" spans="1:14" x14ac:dyDescent="0.25">
      <c r="A16" s="3" t="s">
        <v>1</v>
      </c>
      <c r="B16" s="5"/>
      <c r="C16" s="5"/>
      <c r="D16" s="5">
        <v>3841643.03125</v>
      </c>
      <c r="E16" s="5">
        <v>4276915.3538461542</v>
      </c>
      <c r="F16" s="5">
        <v>4681750.1587301586</v>
      </c>
      <c r="G16" s="5">
        <v>3993035.5</v>
      </c>
      <c r="H16" s="5">
        <v>3309425.3934426229</v>
      </c>
      <c r="I16" s="5">
        <v>3160905.2295081969</v>
      </c>
      <c r="J16" s="5">
        <v>3537058.9672131147</v>
      </c>
      <c r="K16" s="5">
        <v>3548244.7580645164</v>
      </c>
      <c r="L16" s="5">
        <v>3406558.0476190476</v>
      </c>
      <c r="M16" s="5">
        <v>2987519.7619047621</v>
      </c>
      <c r="N16" s="5">
        <v>2812155.65625</v>
      </c>
    </row>
    <row r="17" spans="1:14" x14ac:dyDescent="0.25">
      <c r="A17" s="25" t="s">
        <v>4</v>
      </c>
      <c r="B17" s="17"/>
      <c r="C17" s="17"/>
      <c r="D17" s="17">
        <v>1555985.8515625</v>
      </c>
      <c r="E17" s="17">
        <v>1520273.330769232</v>
      </c>
      <c r="F17" s="17">
        <v>1502534.9761904781</v>
      </c>
      <c r="G17" s="17">
        <v>1394225.9374999981</v>
      </c>
      <c r="H17" s="17">
        <v>1420752.4180327877</v>
      </c>
      <c r="I17" s="17">
        <v>1524960.4016393432</v>
      </c>
      <c r="J17" s="17">
        <v>1596303.4918032787</v>
      </c>
      <c r="K17" s="17">
        <v>1529599.4193548388</v>
      </c>
      <c r="L17" s="17">
        <v>1461717.1746031747</v>
      </c>
      <c r="M17" s="17">
        <v>1479379.857142857</v>
      </c>
      <c r="N17" s="17">
        <v>1515820.421875</v>
      </c>
    </row>
    <row r="18" spans="1:14" x14ac:dyDescent="0.25">
      <c r="A18" s="25" t="s">
        <v>2</v>
      </c>
      <c r="B18" s="5"/>
      <c r="C18" s="5"/>
      <c r="D18" s="5">
        <v>710342.0625</v>
      </c>
      <c r="E18" s="5">
        <v>681058.5384615385</v>
      </c>
      <c r="F18" s="5">
        <v>624891.69841269846</v>
      </c>
      <c r="G18" s="5">
        <v>480577.84375</v>
      </c>
      <c r="H18" s="5">
        <v>443805.86885245901</v>
      </c>
      <c r="I18" s="5">
        <v>456601.57377049181</v>
      </c>
      <c r="J18" s="5">
        <v>507192.01639344264</v>
      </c>
      <c r="K18" s="5">
        <v>503075.51612903224</v>
      </c>
      <c r="L18" s="5">
        <v>513408.22222222225</v>
      </c>
      <c r="M18" s="5">
        <v>567912.38095238095</v>
      </c>
      <c r="N18" s="5">
        <v>621553.828125</v>
      </c>
    </row>
    <row r="19" spans="1:14" x14ac:dyDescent="0.25">
      <c r="A19" s="25" t="s">
        <v>3</v>
      </c>
      <c r="B19" s="5"/>
      <c r="C19" s="5"/>
      <c r="D19" s="5">
        <v>822473.390625</v>
      </c>
      <c r="E19" s="5">
        <v>786095.29230769235</v>
      </c>
      <c r="F19" s="5">
        <v>745614.52380952379</v>
      </c>
      <c r="G19" s="5">
        <v>691015.078125</v>
      </c>
      <c r="H19" s="5">
        <v>648442.43442622956</v>
      </c>
      <c r="I19" s="5">
        <v>668516.45081967209</v>
      </c>
      <c r="J19" s="5">
        <v>685232.58196721307</v>
      </c>
      <c r="K19" s="5">
        <v>734354.41935483867</v>
      </c>
      <c r="L19" s="5">
        <v>716760.49206349207</v>
      </c>
      <c r="M19" s="5">
        <v>817624.8412698413</v>
      </c>
      <c r="N19" s="5">
        <v>799048.71875</v>
      </c>
    </row>
    <row r="20" spans="1:14" x14ac:dyDescent="0.25">
      <c r="A20" s="25" t="s">
        <v>5</v>
      </c>
      <c r="B20" s="17"/>
      <c r="C20" s="17"/>
      <c r="D20" s="17">
        <v>271814.59375</v>
      </c>
      <c r="E20" s="17">
        <v>247466.21538461538</v>
      </c>
      <c r="F20" s="17">
        <v>243678.76190476189</v>
      </c>
      <c r="G20" s="17">
        <v>190150.453125</v>
      </c>
      <c r="H20" s="17">
        <v>191396</v>
      </c>
      <c r="I20" s="17">
        <v>187608.78688524591</v>
      </c>
      <c r="J20" s="17">
        <v>220039.90163934426</v>
      </c>
      <c r="K20" s="17">
        <v>203921.61290322582</v>
      </c>
      <c r="L20" s="17">
        <v>201826.76190476189</v>
      </c>
      <c r="M20" s="17">
        <v>195954.23809523811</v>
      </c>
      <c r="N20" s="17">
        <v>204980.5</v>
      </c>
    </row>
    <row r="21" spans="1:14" x14ac:dyDescent="0.25">
      <c r="A21" s="25" t="s">
        <v>13</v>
      </c>
      <c r="B21" s="16">
        <f>SUM(B15:B20)</f>
        <v>0</v>
      </c>
      <c r="C21" s="16">
        <f>SUM(C15:C20)</f>
        <v>0</v>
      </c>
      <c r="D21" s="16">
        <f>SUM(D15:D20)</f>
        <v>13232273.40625</v>
      </c>
      <c r="E21" s="16">
        <f t="shared" ref="E21:N21" si="1">SUM(E15:E20)</f>
        <v>13050029.123076923</v>
      </c>
      <c r="F21" s="16">
        <f t="shared" si="1"/>
        <v>12954393.841269841</v>
      </c>
      <c r="G21" s="16">
        <f t="shared" si="1"/>
        <v>10441491.062499998</v>
      </c>
      <c r="H21" s="16">
        <f t="shared" si="1"/>
        <v>9339163.9180327877</v>
      </c>
      <c r="I21" s="16">
        <f t="shared" si="1"/>
        <v>9450350.4262295067</v>
      </c>
      <c r="J21" s="16">
        <f t="shared" si="1"/>
        <v>10388719.319672132</v>
      </c>
      <c r="K21" s="16">
        <f t="shared" si="1"/>
        <v>10271065.887096776</v>
      </c>
      <c r="L21" s="16">
        <f t="shared" si="1"/>
        <v>10242350.476190476</v>
      </c>
      <c r="M21" s="16">
        <f t="shared" si="1"/>
        <v>10437823.507936507</v>
      </c>
      <c r="N21" s="16">
        <f t="shared" si="1"/>
        <v>10617645.953125</v>
      </c>
    </row>
    <row r="22" spans="1:14" x14ac:dyDescent="0.25">
      <c r="A22" s="25"/>
      <c r="B22" s="36"/>
      <c r="C22" s="36"/>
      <c r="D22" s="36"/>
      <c r="E22" s="36"/>
      <c r="F22" s="36"/>
      <c r="G22" s="36"/>
      <c r="H22" s="37"/>
      <c r="I22" s="37"/>
      <c r="J22" s="28"/>
      <c r="K22" s="28"/>
      <c r="L22" s="28"/>
      <c r="M22" s="28"/>
      <c r="N22" s="32"/>
    </row>
    <row r="23" spans="1:14" x14ac:dyDescent="0.25">
      <c r="A23" s="25"/>
      <c r="B23" s="3"/>
      <c r="C23" s="3"/>
      <c r="D23" s="39"/>
      <c r="E23" s="39"/>
      <c r="F23" s="39"/>
      <c r="G23" s="39"/>
      <c r="H23" s="39"/>
      <c r="I23" s="39"/>
      <c r="J23" s="3"/>
      <c r="K23" s="3"/>
      <c r="L23" s="3"/>
      <c r="M23" s="3"/>
      <c r="N23" s="33"/>
    </row>
    <row r="24" spans="1:14" x14ac:dyDescent="0.25">
      <c r="A24" s="25"/>
      <c r="B24" s="284" t="s">
        <v>38</v>
      </c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</row>
    <row r="25" spans="1:14" x14ac:dyDescent="0.25">
      <c r="A25" s="25"/>
      <c r="B25" s="10">
        <v>39630</v>
      </c>
      <c r="C25" s="10">
        <v>39661</v>
      </c>
      <c r="D25" s="10">
        <v>39692</v>
      </c>
      <c r="E25" s="10">
        <v>39722</v>
      </c>
      <c r="F25" s="10">
        <v>39753</v>
      </c>
      <c r="G25" s="10">
        <v>39783</v>
      </c>
      <c r="H25" s="10">
        <v>39814</v>
      </c>
      <c r="I25" s="10">
        <v>39845</v>
      </c>
      <c r="J25" s="10">
        <v>39873</v>
      </c>
      <c r="K25" s="10">
        <v>39904</v>
      </c>
      <c r="L25" s="10">
        <v>39934</v>
      </c>
      <c r="M25" s="10">
        <v>39965</v>
      </c>
      <c r="N25" s="10">
        <v>39995</v>
      </c>
    </row>
    <row r="26" spans="1:14" x14ac:dyDescent="0.25">
      <c r="A26" s="25" t="s">
        <v>0</v>
      </c>
      <c r="B26" s="9">
        <v>0.51820877183973668</v>
      </c>
      <c r="C26" s="9">
        <v>0.51877495071192592</v>
      </c>
      <c r="D26" s="9">
        <v>0.52054013893180262</v>
      </c>
      <c r="E26" s="9">
        <v>0.53894372429001769</v>
      </c>
      <c r="F26" s="9">
        <v>0.5452022585690075</v>
      </c>
      <c r="G26" s="9">
        <v>0.56930565119318322</v>
      </c>
      <c r="H26" s="9">
        <v>0.56732113154890784</v>
      </c>
      <c r="I26" s="9">
        <v>0.55349877983058826</v>
      </c>
      <c r="J26" s="9">
        <v>0.5315710598600778</v>
      </c>
      <c r="K26" s="9">
        <v>0.52661723374944824</v>
      </c>
      <c r="L26" s="9">
        <v>0.52206309477457125</v>
      </c>
      <c r="M26" s="9">
        <v>0.52541682304060988</v>
      </c>
      <c r="N26" s="9">
        <v>0.51780033409674986</v>
      </c>
    </row>
    <row r="27" spans="1:14" x14ac:dyDescent="0.25">
      <c r="A27" s="25" t="s">
        <v>1</v>
      </c>
      <c r="B27" s="9">
        <v>0.70681985052711482</v>
      </c>
      <c r="C27" s="9">
        <v>0.71065015794293884</v>
      </c>
      <c r="D27" s="9">
        <v>0.72017982532002078</v>
      </c>
      <c r="E27" s="9">
        <v>0.74658481217832995</v>
      </c>
      <c r="F27" s="9">
        <v>0.74640500444040969</v>
      </c>
      <c r="G27" s="9">
        <v>0.74831103005392141</v>
      </c>
      <c r="H27" s="9">
        <v>0.7296209417246714</v>
      </c>
      <c r="I27" s="9">
        <v>0.72665138860226586</v>
      </c>
      <c r="J27" s="9">
        <v>0.71624526615951101</v>
      </c>
      <c r="K27" s="9">
        <v>0.70842282255185918</v>
      </c>
      <c r="L27" s="9">
        <v>0.70127101636643829</v>
      </c>
      <c r="M27" s="9">
        <v>0.71231890840181955</v>
      </c>
      <c r="N27" s="9">
        <v>0.72020327055538813</v>
      </c>
    </row>
    <row r="28" spans="1:14" x14ac:dyDescent="0.25">
      <c r="A28" s="25" t="s">
        <v>4</v>
      </c>
      <c r="B28" s="23">
        <v>1.5547863402203115</v>
      </c>
      <c r="C28" s="23">
        <v>1.5338284519588494</v>
      </c>
      <c r="D28" s="23">
        <v>1.5448058336319668</v>
      </c>
      <c r="E28" s="23">
        <v>1.573806698863488</v>
      </c>
      <c r="F28" s="23">
        <v>1.6278282043623991</v>
      </c>
      <c r="G28" s="23">
        <v>1.6413385672323411</v>
      </c>
      <c r="H28" s="23">
        <v>1.6253141369770567</v>
      </c>
      <c r="I28" s="23">
        <v>1.5750583885440537</v>
      </c>
      <c r="J28" s="23">
        <v>1.5348553260543649</v>
      </c>
      <c r="K28" s="23">
        <v>1.5049417898521897</v>
      </c>
      <c r="L28" s="23">
        <v>1.5405782194635258</v>
      </c>
      <c r="M28" s="23">
        <v>1.5591393310167334</v>
      </c>
      <c r="N28" s="23">
        <v>1.5782432712700312</v>
      </c>
    </row>
    <row r="29" spans="1:14" x14ac:dyDescent="0.25">
      <c r="A29" s="25" t="s">
        <v>2</v>
      </c>
      <c r="B29" s="9">
        <v>0.90450371292684284</v>
      </c>
      <c r="C29" s="9">
        <v>0.91128802042454315</v>
      </c>
      <c r="D29" s="9">
        <v>0.93628890203249793</v>
      </c>
      <c r="E29" s="9">
        <v>0.93157723796700642</v>
      </c>
      <c r="F29" s="9">
        <v>0.91470551303404257</v>
      </c>
      <c r="G29" s="9">
        <v>0.89391007121569988</v>
      </c>
      <c r="H29" s="9">
        <v>0.92815445669310881</v>
      </c>
      <c r="I29" s="9">
        <v>0.94699984195425824</v>
      </c>
      <c r="J29" s="9">
        <v>0.91828880551689396</v>
      </c>
      <c r="K29" s="9">
        <v>0.91992782091138636</v>
      </c>
      <c r="L29" s="9">
        <v>0.90465965911342927</v>
      </c>
      <c r="M29" s="9">
        <v>0.90082661295281408</v>
      </c>
      <c r="N29" s="9">
        <v>0.87368434665189521</v>
      </c>
    </row>
    <row r="30" spans="1:14" x14ac:dyDescent="0.25">
      <c r="A30" s="25" t="s">
        <v>3</v>
      </c>
      <c r="B30" s="9">
        <v>1.1458320733473837</v>
      </c>
      <c r="C30" s="9">
        <v>1.1546216241453346</v>
      </c>
      <c r="D30" s="9">
        <v>1.1544754064516942</v>
      </c>
      <c r="E30" s="9">
        <v>1.1440042655427525</v>
      </c>
      <c r="F30" s="9">
        <v>1.1673878826488386</v>
      </c>
      <c r="G30" s="9">
        <v>1.153873436960323</v>
      </c>
      <c r="H30" s="9">
        <v>1.150494042995361</v>
      </c>
      <c r="I30" s="9">
        <v>1.1146042111572054</v>
      </c>
      <c r="J30" s="9">
        <v>1.108305357131643</v>
      </c>
      <c r="K30" s="9">
        <v>1.1255320041474217</v>
      </c>
      <c r="L30" s="9">
        <v>1.1074739174235684</v>
      </c>
      <c r="M30" s="9">
        <v>1.1299148146103959</v>
      </c>
      <c r="N30" s="9">
        <v>1.1291918008536794</v>
      </c>
    </row>
    <row r="31" spans="1:14" ht="14.45" x14ac:dyDescent="0.35">
      <c r="A31" s="25" t="s">
        <v>5</v>
      </c>
      <c r="B31" s="23">
        <v>1.7370942564850467</v>
      </c>
      <c r="C31" s="23">
        <v>1.7424826183054043</v>
      </c>
      <c r="D31" s="23">
        <v>1.7172484530183543</v>
      </c>
      <c r="E31" s="23">
        <v>1.7487954713196587</v>
      </c>
      <c r="F31" s="23">
        <v>1.7576872133635213</v>
      </c>
      <c r="G31" s="23">
        <v>1.8215069251494849</v>
      </c>
      <c r="H31" s="23">
        <v>1.8200835594830598</v>
      </c>
      <c r="I31" s="23">
        <v>1.8467647832916354</v>
      </c>
      <c r="J31" s="23">
        <v>1.8173959216338857</v>
      </c>
      <c r="K31" s="23">
        <v>1.8063722888904139</v>
      </c>
      <c r="L31" s="23">
        <v>1.7717347600214697</v>
      </c>
      <c r="M31" s="23">
        <v>1.7567258733146469</v>
      </c>
      <c r="N31" s="23">
        <v>1.7640610588609631</v>
      </c>
    </row>
    <row r="32" spans="1:14" s="8" customFormat="1" thickBot="1" x14ac:dyDescent="0.4">
      <c r="A32" s="43" t="s">
        <v>13</v>
      </c>
      <c r="B32" s="24">
        <v>0.77826037847561191</v>
      </c>
      <c r="C32" s="24">
        <v>0.78519035861524211</v>
      </c>
      <c r="D32" s="24">
        <v>0.78498691432870149</v>
      </c>
      <c r="E32" s="24">
        <v>0.8074407531414044</v>
      </c>
      <c r="F32" s="24">
        <v>0.82053291194047517</v>
      </c>
      <c r="G32" s="24">
        <v>0.85789299437124333</v>
      </c>
      <c r="H32" s="24">
        <v>0.86970417928906063</v>
      </c>
      <c r="I32" s="24">
        <v>0.86038407064997846</v>
      </c>
      <c r="J32" s="24">
        <v>0.8327643435215385</v>
      </c>
      <c r="K32" s="24">
        <v>0.82261169506828435</v>
      </c>
      <c r="L32" s="24">
        <v>0.81189558814230445</v>
      </c>
      <c r="M32" s="24">
        <v>0.81631801731679998</v>
      </c>
      <c r="N32" s="24">
        <v>0.81370882646600617</v>
      </c>
    </row>
    <row r="33" spans="1:15" ht="14.45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3"/>
    </row>
    <row r="34" spans="1:15" ht="14.45" x14ac:dyDescent="0.35">
      <c r="A34" s="3"/>
      <c r="B34" s="284" t="s">
        <v>37</v>
      </c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</row>
    <row r="35" spans="1:15" ht="14.45" x14ac:dyDescent="0.35">
      <c r="A35" s="3" t="s">
        <v>28</v>
      </c>
      <c r="B35" s="18">
        <v>1761408.7272727273</v>
      </c>
      <c r="C35" s="18">
        <v>1532566.5238095236</v>
      </c>
      <c r="D35" s="18">
        <v>2183181.7142857146</v>
      </c>
      <c r="E35" s="18">
        <v>1757015.1304347827</v>
      </c>
      <c r="F35" s="18">
        <v>1469979.4210526315</v>
      </c>
      <c r="G35" s="18">
        <v>1164399.9090909092</v>
      </c>
      <c r="H35" s="18">
        <v>1354770.425</v>
      </c>
      <c r="I35" s="18">
        <v>1417665.6842105263</v>
      </c>
      <c r="J35" s="18">
        <v>1320906.7272727273</v>
      </c>
      <c r="K35" s="18">
        <v>1158360.2857142857</v>
      </c>
      <c r="L35" s="18">
        <v>1564047.5</v>
      </c>
      <c r="M35" s="18">
        <v>1667310.3181818181</v>
      </c>
      <c r="N35" s="18">
        <v>1213644.6363636365</v>
      </c>
    </row>
    <row r="36" spans="1:15" ht="14.45" x14ac:dyDescent="0.35">
      <c r="A36" s="3" t="s">
        <v>33</v>
      </c>
      <c r="B36" s="18">
        <v>10532521.18181818</v>
      </c>
      <c r="C36" s="18">
        <v>8830555.4285714328</v>
      </c>
      <c r="D36" s="18">
        <v>12688524.714285716</v>
      </c>
      <c r="E36" s="18">
        <v>10024458.956521736</v>
      </c>
      <c r="F36" s="18">
        <v>8307609.7368421033</v>
      </c>
      <c r="G36" s="18">
        <v>6434666.2727272734</v>
      </c>
      <c r="H36" s="18">
        <v>7352666.7999999998</v>
      </c>
      <c r="I36" s="18">
        <v>8519386.2631578948</v>
      </c>
      <c r="J36" s="18">
        <v>8759076.2272727266</v>
      </c>
      <c r="K36" s="18">
        <v>7343216.9523809534</v>
      </c>
      <c r="L36" s="18">
        <v>8442905.25</v>
      </c>
      <c r="M36" s="18">
        <v>8987081.9545454532</v>
      </c>
      <c r="N36" s="18">
        <f>7907637.81818182-36</f>
        <v>7907601.8181818202</v>
      </c>
    </row>
    <row r="37" spans="1:15" ht="14.45" x14ac:dyDescent="0.35">
      <c r="A37" s="3" t="s">
        <v>19</v>
      </c>
      <c r="B37" s="18">
        <v>237911.36363636365</v>
      </c>
      <c r="C37" s="18">
        <v>194925.47619047621</v>
      </c>
      <c r="D37" s="18">
        <v>267918.04761904763</v>
      </c>
      <c r="E37" s="18">
        <v>222360.95652173914</v>
      </c>
      <c r="F37" s="18">
        <v>223877.78947368421</v>
      </c>
      <c r="G37" s="18">
        <v>167006.59090909091</v>
      </c>
      <c r="H37" s="18">
        <v>168845</v>
      </c>
      <c r="I37" s="18">
        <v>193210.57894736843</v>
      </c>
      <c r="J37" s="18">
        <v>162798.31818181818</v>
      </c>
      <c r="K37" s="18">
        <v>140768.80952380953</v>
      </c>
      <c r="L37" s="18">
        <v>173283.4</v>
      </c>
      <c r="M37" s="18">
        <v>192709.27272727274</v>
      </c>
      <c r="N37" s="18">
        <v>139842.90909090909</v>
      </c>
    </row>
    <row r="38" spans="1:15" x14ac:dyDescent="0.25">
      <c r="A38" s="3" t="s">
        <v>10</v>
      </c>
      <c r="B38" s="17">
        <v>502747.72727272729</v>
      </c>
      <c r="C38" s="17">
        <v>452721.85714285716</v>
      </c>
      <c r="D38" s="17">
        <v>521251</v>
      </c>
      <c r="E38" s="17">
        <v>524310.73913043481</v>
      </c>
      <c r="F38" s="17">
        <v>477536.94736842107</v>
      </c>
      <c r="G38" s="17">
        <v>461518.18181818182</v>
      </c>
      <c r="H38" s="17">
        <v>602763.9</v>
      </c>
      <c r="I38" s="17">
        <v>705708.57894736843</v>
      </c>
      <c r="J38" s="17">
        <v>586650.77272727271</v>
      </c>
      <c r="K38" s="17">
        <v>532660.09523809527</v>
      </c>
      <c r="L38" s="17">
        <v>537036.15</v>
      </c>
      <c r="M38" s="17">
        <v>542094.18181818177</v>
      </c>
      <c r="N38" s="17">
        <v>494401.40909090912</v>
      </c>
    </row>
    <row r="39" spans="1:15" x14ac:dyDescent="0.25">
      <c r="A39" s="3" t="s">
        <v>16</v>
      </c>
      <c r="B39" s="21">
        <f>SUM(B35:B38)</f>
        <v>13034588.999999996</v>
      </c>
      <c r="C39" s="21">
        <f t="shared" ref="C39:N39" si="2">SUM(C35:C38)</f>
        <v>11010769.285714289</v>
      </c>
      <c r="D39" s="21">
        <f t="shared" si="2"/>
        <v>15660875.476190479</v>
      </c>
      <c r="E39" s="21">
        <f t="shared" si="2"/>
        <v>12528145.782608693</v>
      </c>
      <c r="F39" s="21">
        <f t="shared" si="2"/>
        <v>10479003.894736839</v>
      </c>
      <c r="G39" s="21">
        <f t="shared" si="2"/>
        <v>8227590.9545454551</v>
      </c>
      <c r="H39" s="21">
        <f t="shared" si="2"/>
        <v>9479046.125</v>
      </c>
      <c r="I39" s="21">
        <f t="shared" si="2"/>
        <v>10835971.105263159</v>
      </c>
      <c r="J39" s="21">
        <f t="shared" si="2"/>
        <v>10829432.045454545</v>
      </c>
      <c r="K39" s="21">
        <f t="shared" si="2"/>
        <v>9175006.1428571437</v>
      </c>
      <c r="L39" s="21">
        <f t="shared" si="2"/>
        <v>10717272.300000001</v>
      </c>
      <c r="M39" s="21">
        <f t="shared" si="2"/>
        <v>11389195.727272727</v>
      </c>
      <c r="N39" s="21">
        <f t="shared" si="2"/>
        <v>9755490.7727272734</v>
      </c>
    </row>
    <row r="40" spans="1:15" x14ac:dyDescent="0.25">
      <c r="A40" s="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5" x14ac:dyDescent="0.25">
      <c r="A41" s="3"/>
      <c r="B41" s="37">
        <v>458193.09090909088</v>
      </c>
      <c r="C41" s="37">
        <v>411547.66666666669</v>
      </c>
      <c r="D41" s="37">
        <v>464143.23809523811</v>
      </c>
      <c r="E41" s="37">
        <v>483526.47826086957</v>
      </c>
      <c r="F41" s="37">
        <v>412754.5263157895</v>
      </c>
      <c r="G41" s="37">
        <v>406684.22727272729</v>
      </c>
      <c r="H41" s="37">
        <v>555063.19999999995</v>
      </c>
      <c r="I41" s="37">
        <v>633926.84210526315</v>
      </c>
      <c r="J41" s="37">
        <v>571861.59090909094</v>
      </c>
      <c r="K41" s="37">
        <v>483814.09523809527</v>
      </c>
      <c r="L41" s="37">
        <v>469518.85</v>
      </c>
      <c r="M41" s="37">
        <v>479187.04545454547</v>
      </c>
      <c r="N41" s="37">
        <v>432618.72727272729</v>
      </c>
    </row>
    <row r="42" spans="1:15" x14ac:dyDescent="0.25">
      <c r="B42" s="37">
        <f>B41-B38</f>
        <v>-44554.636363636411</v>
      </c>
      <c r="C42" s="37">
        <f t="shared" ref="C42:N42" si="3">C41-C38</f>
        <v>-41174.190476190473</v>
      </c>
      <c r="D42" s="37">
        <f t="shared" si="3"/>
        <v>-57107.761904761894</v>
      </c>
      <c r="E42" s="37">
        <f t="shared" si="3"/>
        <v>-40784.260869565245</v>
      </c>
      <c r="F42" s="37">
        <f t="shared" si="3"/>
        <v>-64782.421052631573</v>
      </c>
      <c r="G42" s="37">
        <f t="shared" si="3"/>
        <v>-54833.95454545453</v>
      </c>
      <c r="H42" s="37">
        <f t="shared" si="3"/>
        <v>-47700.70000000007</v>
      </c>
      <c r="I42" s="37">
        <f t="shared" si="3"/>
        <v>-71781.736842105282</v>
      </c>
      <c r="J42" s="37">
        <f t="shared" si="3"/>
        <v>-14789.181818181765</v>
      </c>
      <c r="K42" s="37">
        <f t="shared" si="3"/>
        <v>-48846</v>
      </c>
      <c r="L42" s="37">
        <f t="shared" si="3"/>
        <v>-67517.300000000047</v>
      </c>
      <c r="M42" s="37">
        <f t="shared" si="3"/>
        <v>-62907.136363636295</v>
      </c>
      <c r="N42" s="37">
        <f t="shared" si="3"/>
        <v>-61782.681818181823</v>
      </c>
    </row>
    <row r="43" spans="1:15" x14ac:dyDescent="0.25">
      <c r="N43" s="38"/>
    </row>
    <row r="44" spans="1:15" x14ac:dyDescent="0.25">
      <c r="N44" s="78">
        <f>AVERAGE(H42:I42,K42:N42)</f>
        <v>-60089.259170653917</v>
      </c>
      <c r="O44" s="79" t="s">
        <v>57</v>
      </c>
    </row>
    <row r="45" spans="1:15" x14ac:dyDescent="0.25">
      <c r="A45" s="77"/>
    </row>
  </sheetData>
  <mergeCells count="5">
    <mergeCell ref="B24:N24"/>
    <mergeCell ref="B34:N34"/>
    <mergeCell ref="B3:N3"/>
    <mergeCell ref="A1:N1"/>
    <mergeCell ref="B13:N13"/>
  </mergeCells>
  <pageMargins left="0.25" right="0.25" top="0.75" bottom="0.5" header="0.25" footer="0.25"/>
  <pageSetup scale="75" orientation="landscape" r:id="rId1"/>
  <headerFooter>
    <oddFooter>&amp;L&amp;D
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7"/>
  <sheetViews>
    <sheetView zoomScale="110" zoomScaleNormal="110" workbookViewId="0">
      <selection activeCell="H10" sqref="H10"/>
    </sheetView>
  </sheetViews>
  <sheetFormatPr defaultRowHeight="15" x14ac:dyDescent="0.25"/>
  <cols>
    <col min="1" max="1" width="29" customWidth="1"/>
    <col min="2" max="13" width="15.7109375" customWidth="1"/>
  </cols>
  <sheetData>
    <row r="2" spans="1:15" ht="15.75" thickBot="1" x14ac:dyDescent="0.3">
      <c r="A2" s="3"/>
      <c r="B2" s="269" t="s">
        <v>672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5" ht="16.5" thickBot="1" x14ac:dyDescent="0.3">
      <c r="A3" s="207">
        <v>2015</v>
      </c>
      <c r="B3" s="220">
        <v>42005</v>
      </c>
      <c r="C3" s="91">
        <v>42036</v>
      </c>
      <c r="D3" s="91">
        <v>42064</v>
      </c>
      <c r="E3" s="91">
        <v>42095</v>
      </c>
      <c r="F3" s="91">
        <v>42125</v>
      </c>
      <c r="G3" s="91">
        <v>42156</v>
      </c>
      <c r="H3" s="91">
        <v>42186</v>
      </c>
      <c r="I3" s="91">
        <v>42217</v>
      </c>
      <c r="J3" s="91">
        <v>42248</v>
      </c>
      <c r="K3" s="91">
        <v>42278</v>
      </c>
      <c r="L3" s="91">
        <v>42309</v>
      </c>
      <c r="M3" s="96">
        <v>42339</v>
      </c>
    </row>
    <row r="4" spans="1:15" x14ac:dyDescent="0.25">
      <c r="A4" s="3" t="s">
        <v>0</v>
      </c>
      <c r="B4" s="98">
        <v>49933794</v>
      </c>
      <c r="C4" s="99">
        <v>51806660</v>
      </c>
      <c r="D4" s="249">
        <v>48230952</v>
      </c>
      <c r="E4" s="99">
        <v>51452358</v>
      </c>
      <c r="F4" s="241">
        <v>53016352</v>
      </c>
      <c r="G4" s="241">
        <v>48505941</v>
      </c>
      <c r="H4" s="99"/>
      <c r="I4" s="99"/>
      <c r="J4" s="99"/>
      <c r="K4" s="99"/>
      <c r="L4" s="99"/>
      <c r="M4" s="100"/>
    </row>
    <row r="5" spans="1:15" x14ac:dyDescent="0.25">
      <c r="A5" s="3" t="s">
        <v>1</v>
      </c>
      <c r="B5" s="101">
        <v>7261473</v>
      </c>
      <c r="C5" s="93">
        <v>7565735</v>
      </c>
      <c r="D5" s="94">
        <v>7142802</v>
      </c>
      <c r="E5" s="93">
        <v>8025768</v>
      </c>
      <c r="F5" s="241">
        <v>8067305</v>
      </c>
      <c r="G5" s="241">
        <v>7886454</v>
      </c>
      <c r="H5" s="93"/>
      <c r="I5" s="93"/>
      <c r="J5" s="93"/>
      <c r="K5" s="93"/>
      <c r="L5" s="93"/>
      <c r="M5" s="102"/>
    </row>
    <row r="6" spans="1:15" x14ac:dyDescent="0.25">
      <c r="A6" s="25" t="s">
        <v>956</v>
      </c>
      <c r="B6" s="103">
        <v>29889906</v>
      </c>
      <c r="C6" s="94">
        <v>28692427</v>
      </c>
      <c r="D6" s="94">
        <v>28244944</v>
      </c>
      <c r="E6" s="94">
        <v>27946351</v>
      </c>
      <c r="F6" s="241">
        <v>26843155</v>
      </c>
      <c r="G6" s="241">
        <v>26749847</v>
      </c>
      <c r="H6" s="94"/>
      <c r="I6" s="94"/>
      <c r="J6" s="94"/>
      <c r="K6" s="94"/>
      <c r="L6" s="94"/>
      <c r="M6" s="102"/>
    </row>
    <row r="7" spans="1:15" x14ac:dyDescent="0.25">
      <c r="A7" s="3" t="s">
        <v>2</v>
      </c>
      <c r="B7" s="101">
        <v>2416045</v>
      </c>
      <c r="C7" s="93">
        <v>2417608</v>
      </c>
      <c r="D7" s="94">
        <v>2338453</v>
      </c>
      <c r="E7" s="93">
        <v>2420259</v>
      </c>
      <c r="F7" s="241">
        <v>2454034</v>
      </c>
      <c r="G7" s="241">
        <v>2093986</v>
      </c>
      <c r="H7" s="93"/>
      <c r="I7" s="93"/>
      <c r="J7" s="93"/>
      <c r="K7" s="93"/>
      <c r="L7" s="93"/>
      <c r="M7" s="102"/>
    </row>
    <row r="8" spans="1:15" x14ac:dyDescent="0.25">
      <c r="A8" s="3" t="s">
        <v>3</v>
      </c>
      <c r="B8" s="101">
        <v>7881110</v>
      </c>
      <c r="C8" s="93">
        <v>7194277</v>
      </c>
      <c r="D8" s="94">
        <v>7958000</v>
      </c>
      <c r="E8" s="93">
        <v>7457346</v>
      </c>
      <c r="F8" s="241">
        <v>8370610</v>
      </c>
      <c r="G8" s="241">
        <v>7895146</v>
      </c>
      <c r="H8" s="93"/>
      <c r="I8" s="93"/>
      <c r="J8" s="93"/>
      <c r="K8" s="93"/>
      <c r="L8" s="93"/>
      <c r="M8" s="102"/>
    </row>
    <row r="9" spans="1:15" x14ac:dyDescent="0.25">
      <c r="A9" s="97" t="s">
        <v>955</v>
      </c>
      <c r="B9" s="103">
        <v>2539791</v>
      </c>
      <c r="C9" s="94">
        <v>2497114</v>
      </c>
      <c r="D9" s="94">
        <v>2513896</v>
      </c>
      <c r="E9" s="94">
        <v>2636781</v>
      </c>
      <c r="F9" s="241">
        <v>2318476</v>
      </c>
      <c r="G9" s="241">
        <v>2422411</v>
      </c>
      <c r="H9" s="94"/>
      <c r="I9" s="94"/>
      <c r="J9" s="94"/>
      <c r="K9" s="94"/>
      <c r="L9" s="94"/>
      <c r="M9" s="102"/>
    </row>
    <row r="10" spans="1:15" ht="15.75" thickBot="1" x14ac:dyDescent="0.3">
      <c r="A10" s="26" t="s">
        <v>13</v>
      </c>
      <c r="B10" s="105">
        <v>99922119</v>
      </c>
      <c r="C10" s="95">
        <v>100173821</v>
      </c>
      <c r="D10" s="250">
        <v>96429047</v>
      </c>
      <c r="E10" s="95">
        <v>99938863</v>
      </c>
      <c r="F10" s="95">
        <v>101069932</v>
      </c>
      <c r="G10" s="95">
        <v>95553785</v>
      </c>
      <c r="H10" s="95"/>
      <c r="I10" s="95"/>
      <c r="J10" s="95"/>
      <c r="K10" s="95"/>
      <c r="L10" s="95"/>
      <c r="M10" s="106"/>
    </row>
    <row r="11" spans="1:15" ht="15.75" thickBot="1" x14ac:dyDescent="0.3">
      <c r="A11" s="3"/>
    </row>
    <row r="12" spans="1:15" ht="16.5" thickBot="1" x14ac:dyDescent="0.3">
      <c r="A12" s="207">
        <v>2014</v>
      </c>
      <c r="B12" s="220">
        <v>41640</v>
      </c>
      <c r="C12" s="91">
        <v>41681</v>
      </c>
      <c r="D12" s="91">
        <v>41709</v>
      </c>
      <c r="E12" s="91">
        <v>41740</v>
      </c>
      <c r="F12" s="91">
        <v>41770</v>
      </c>
      <c r="G12" s="91">
        <v>41801</v>
      </c>
      <c r="H12" s="91">
        <v>41821</v>
      </c>
      <c r="I12" s="91">
        <v>41862</v>
      </c>
      <c r="J12" s="91">
        <v>41893</v>
      </c>
      <c r="K12" s="91">
        <v>41923</v>
      </c>
      <c r="L12" s="91">
        <v>41954</v>
      </c>
      <c r="M12" s="96">
        <v>41984</v>
      </c>
    </row>
    <row r="13" spans="1:15" x14ac:dyDescent="0.25">
      <c r="A13" s="3" t="s">
        <v>0</v>
      </c>
      <c r="B13" s="98">
        <v>41329286</v>
      </c>
      <c r="C13" s="99">
        <v>42421062</v>
      </c>
      <c r="D13" s="249">
        <v>42863515</v>
      </c>
      <c r="E13" s="99">
        <v>43870318</v>
      </c>
      <c r="F13" s="241">
        <v>45888047</v>
      </c>
      <c r="G13" s="241">
        <v>43622015</v>
      </c>
      <c r="H13" s="99">
        <v>49582275</v>
      </c>
      <c r="I13" s="99">
        <v>52986735</v>
      </c>
      <c r="J13" s="99">
        <v>53932934</v>
      </c>
      <c r="K13" s="99">
        <v>53357961</v>
      </c>
      <c r="L13" s="99">
        <v>51563140</v>
      </c>
      <c r="M13" s="100">
        <v>46795789</v>
      </c>
      <c r="N13" s="259"/>
      <c r="O13" s="259"/>
    </row>
    <row r="14" spans="1:15" x14ac:dyDescent="0.25">
      <c r="A14" s="3" t="s">
        <v>1</v>
      </c>
      <c r="B14" s="101">
        <v>7435102</v>
      </c>
      <c r="C14" s="93">
        <v>7862239</v>
      </c>
      <c r="D14" s="94">
        <v>6764298</v>
      </c>
      <c r="E14" s="93">
        <v>7004056</v>
      </c>
      <c r="F14" s="241">
        <v>7397049</v>
      </c>
      <c r="G14" s="241">
        <v>6881254</v>
      </c>
      <c r="H14" s="93">
        <v>7569855</v>
      </c>
      <c r="I14" s="93">
        <v>8069016</v>
      </c>
      <c r="J14" s="93">
        <v>7540856</v>
      </c>
      <c r="K14" s="93">
        <v>8537640</v>
      </c>
      <c r="L14" s="93">
        <v>8271943</v>
      </c>
      <c r="M14" s="102">
        <v>7062789</v>
      </c>
      <c r="N14" s="259"/>
      <c r="O14" s="259"/>
    </row>
    <row r="15" spans="1:15" x14ac:dyDescent="0.25">
      <c r="A15" s="25" t="s">
        <v>956</v>
      </c>
      <c r="B15" s="103">
        <v>30492694</v>
      </c>
      <c r="C15" s="94">
        <v>29514081</v>
      </c>
      <c r="D15" s="94">
        <v>28810144</v>
      </c>
      <c r="E15" s="94">
        <v>28563937</v>
      </c>
      <c r="F15" s="241">
        <v>28182210</v>
      </c>
      <c r="G15" s="241">
        <v>29596427</v>
      </c>
      <c r="H15" s="94">
        <v>30823247</v>
      </c>
      <c r="I15" s="94">
        <v>30175049</v>
      </c>
      <c r="J15" s="94">
        <v>29156995</v>
      </c>
      <c r="K15" s="94">
        <v>29414111</v>
      </c>
      <c r="L15" s="94">
        <v>28599619</v>
      </c>
      <c r="M15" s="102">
        <v>28296557</v>
      </c>
      <c r="N15" s="259"/>
      <c r="O15" s="259"/>
    </row>
    <row r="16" spans="1:15" x14ac:dyDescent="0.25">
      <c r="A16" s="3" t="s">
        <v>2</v>
      </c>
      <c r="B16" s="101">
        <v>2152713</v>
      </c>
      <c r="C16" s="93">
        <v>2144621</v>
      </c>
      <c r="D16" s="94">
        <v>1792254</v>
      </c>
      <c r="E16" s="93">
        <v>1830619</v>
      </c>
      <c r="F16" s="241">
        <v>1956002</v>
      </c>
      <c r="G16" s="241">
        <v>1866120</v>
      </c>
      <c r="H16" s="93">
        <v>2120747</v>
      </c>
      <c r="I16" s="93">
        <v>2370391</v>
      </c>
      <c r="J16" s="93">
        <v>2364402</v>
      </c>
      <c r="K16" s="93">
        <v>2437958</v>
      </c>
      <c r="L16" s="93">
        <v>2588571</v>
      </c>
      <c r="M16" s="102">
        <v>2148024</v>
      </c>
      <c r="N16" s="259"/>
      <c r="O16" s="259"/>
    </row>
    <row r="17" spans="1:17" x14ac:dyDescent="0.25">
      <c r="A17" s="3" t="s">
        <v>3</v>
      </c>
      <c r="B17" s="101">
        <v>7032174</v>
      </c>
      <c r="C17" s="93">
        <v>6668965</v>
      </c>
      <c r="D17" s="94">
        <v>7604005</v>
      </c>
      <c r="E17" s="93">
        <v>7233231</v>
      </c>
      <c r="F17" s="241">
        <v>7788305</v>
      </c>
      <c r="G17" s="241">
        <v>7300172</v>
      </c>
      <c r="H17" s="93">
        <v>8138821</v>
      </c>
      <c r="I17" s="93">
        <v>7578670</v>
      </c>
      <c r="J17" s="93">
        <v>8511983</v>
      </c>
      <c r="K17" s="93">
        <v>8251026</v>
      </c>
      <c r="L17" s="93">
        <v>7161403</v>
      </c>
      <c r="M17" s="102">
        <v>6920018</v>
      </c>
      <c r="N17" s="259"/>
      <c r="O17" s="259"/>
    </row>
    <row r="18" spans="1:17" x14ac:dyDescent="0.25">
      <c r="A18" s="97" t="s">
        <v>955</v>
      </c>
      <c r="B18" s="103">
        <v>2397502</v>
      </c>
      <c r="C18" s="94">
        <v>2517118</v>
      </c>
      <c r="D18" s="94">
        <v>2542053</v>
      </c>
      <c r="E18" s="94">
        <v>2710531</v>
      </c>
      <c r="F18" s="241">
        <v>2627974</v>
      </c>
      <c r="G18" s="241">
        <v>2686104</v>
      </c>
      <c r="H18" s="94">
        <v>2583113</v>
      </c>
      <c r="I18" s="94">
        <v>2506081</v>
      </c>
      <c r="J18" s="94">
        <v>2674022</v>
      </c>
      <c r="K18" s="94">
        <v>2877653</v>
      </c>
      <c r="L18" s="94">
        <v>2443005</v>
      </c>
      <c r="M18" s="102">
        <v>2432028</v>
      </c>
      <c r="N18" s="259"/>
      <c r="O18" s="259"/>
    </row>
    <row r="19" spans="1:17" ht="15.75" thickBot="1" x14ac:dyDescent="0.3">
      <c r="A19" s="26" t="s">
        <v>13</v>
      </c>
      <c r="B19" s="105">
        <v>90839471</v>
      </c>
      <c r="C19" s="95">
        <v>91128086</v>
      </c>
      <c r="D19" s="250">
        <v>90376269</v>
      </c>
      <c r="E19" s="95">
        <v>91212692</v>
      </c>
      <c r="F19" s="95">
        <v>93839557</v>
      </c>
      <c r="G19" s="95">
        <v>91952092</v>
      </c>
      <c r="H19" s="95">
        <v>100818058</v>
      </c>
      <c r="I19" s="95">
        <v>103685942</v>
      </c>
      <c r="J19" s="95">
        <v>104181192</v>
      </c>
      <c r="K19" s="95">
        <v>104876349</v>
      </c>
      <c r="L19" s="95">
        <v>100627681</v>
      </c>
      <c r="M19" s="106">
        <v>93655205</v>
      </c>
      <c r="N19" s="259"/>
      <c r="O19" s="259"/>
    </row>
    <row r="20" spans="1:17" ht="15.75" thickBot="1" x14ac:dyDescent="0.3">
      <c r="A20" s="3"/>
    </row>
    <row r="21" spans="1:17" ht="16.5" thickBot="1" x14ac:dyDescent="0.3">
      <c r="A21" s="207">
        <v>2013</v>
      </c>
      <c r="B21" s="220">
        <v>41275</v>
      </c>
      <c r="C21" s="91">
        <v>41316</v>
      </c>
      <c r="D21" s="91">
        <v>41344</v>
      </c>
      <c r="E21" s="91">
        <v>41375</v>
      </c>
      <c r="F21" s="91">
        <v>41405</v>
      </c>
      <c r="G21" s="91">
        <v>41436</v>
      </c>
      <c r="H21" s="91">
        <v>41456</v>
      </c>
      <c r="I21" s="91">
        <v>41497</v>
      </c>
      <c r="J21" s="91">
        <v>41528</v>
      </c>
      <c r="K21" s="91">
        <v>41558</v>
      </c>
      <c r="L21" s="91">
        <v>41589</v>
      </c>
      <c r="M21" s="96">
        <v>41619</v>
      </c>
    </row>
    <row r="22" spans="1:17" x14ac:dyDescent="0.25">
      <c r="A22" s="3" t="s">
        <v>0</v>
      </c>
      <c r="B22" s="98">
        <v>30683030</v>
      </c>
      <c r="C22" s="99">
        <v>32327217</v>
      </c>
      <c r="D22" s="249">
        <v>29336003</v>
      </c>
      <c r="E22" s="99">
        <v>31942485</v>
      </c>
      <c r="F22" s="241">
        <v>36092371</v>
      </c>
      <c r="G22" s="241">
        <v>36213995</v>
      </c>
      <c r="H22" s="99">
        <v>37875734</v>
      </c>
      <c r="I22" s="99">
        <v>41377467</v>
      </c>
      <c r="J22" s="99">
        <v>40111960</v>
      </c>
      <c r="K22" s="99">
        <v>41691674</v>
      </c>
      <c r="L22" s="99">
        <v>42738793</v>
      </c>
      <c r="M22" s="100">
        <v>36687609</v>
      </c>
    </row>
    <row r="23" spans="1:17" x14ac:dyDescent="0.25">
      <c r="A23" s="3" t="s">
        <v>1</v>
      </c>
      <c r="B23" s="101">
        <v>6626755</v>
      </c>
      <c r="C23" s="93">
        <v>7274849</v>
      </c>
      <c r="D23" s="94">
        <v>6832297</v>
      </c>
      <c r="E23" s="93">
        <v>7059263</v>
      </c>
      <c r="F23" s="241">
        <v>8151464</v>
      </c>
      <c r="G23" s="241">
        <v>6670386</v>
      </c>
      <c r="H23" s="93">
        <v>7042544</v>
      </c>
      <c r="I23" s="93">
        <v>7333522</v>
      </c>
      <c r="J23" s="93">
        <v>6719849</v>
      </c>
      <c r="K23" s="93">
        <v>7598084</v>
      </c>
      <c r="L23" s="93">
        <v>7666794</v>
      </c>
      <c r="M23" s="102">
        <v>6609628</v>
      </c>
    </row>
    <row r="24" spans="1:17" ht="14.45" x14ac:dyDescent="0.35">
      <c r="A24" s="25" t="s">
        <v>956</v>
      </c>
      <c r="B24" s="103">
        <v>29160135</v>
      </c>
      <c r="C24" s="94">
        <v>29320630</v>
      </c>
      <c r="D24" s="94">
        <v>30266944</v>
      </c>
      <c r="E24" s="94">
        <v>31455585</v>
      </c>
      <c r="F24" s="241">
        <v>31340685</v>
      </c>
      <c r="G24" s="241">
        <v>31653737</v>
      </c>
      <c r="H24" s="94">
        <v>31668320</v>
      </c>
      <c r="I24" s="94">
        <v>31288627</v>
      </c>
      <c r="J24" s="94">
        <v>30971143</v>
      </c>
      <c r="K24" s="94">
        <v>31137456</v>
      </c>
      <c r="L24" s="94">
        <v>29888089</v>
      </c>
      <c r="M24" s="102">
        <v>29763683</v>
      </c>
    </row>
    <row r="25" spans="1:17" ht="14.45" x14ac:dyDescent="0.35">
      <c r="A25" s="3" t="s">
        <v>2</v>
      </c>
      <c r="B25" s="101">
        <v>2066549</v>
      </c>
      <c r="C25" s="93">
        <v>2274817</v>
      </c>
      <c r="D25" s="94">
        <v>2096077</v>
      </c>
      <c r="E25" s="93">
        <v>2064258</v>
      </c>
      <c r="F25" s="241">
        <v>2266512</v>
      </c>
      <c r="G25" s="241">
        <v>1697872</v>
      </c>
      <c r="H25" s="93">
        <v>1899893</v>
      </c>
      <c r="I25" s="93">
        <v>1937129</v>
      </c>
      <c r="J25" s="93">
        <v>1825752</v>
      </c>
      <c r="K25" s="93">
        <v>2038775</v>
      </c>
      <c r="L25" s="93">
        <v>2175332</v>
      </c>
      <c r="M25" s="102">
        <v>1977005</v>
      </c>
    </row>
    <row r="26" spans="1:17" ht="14.45" x14ac:dyDescent="0.35">
      <c r="A26" s="3" t="s">
        <v>3</v>
      </c>
      <c r="B26" s="101">
        <v>7326920</v>
      </c>
      <c r="C26" s="93">
        <v>6712512</v>
      </c>
      <c r="D26" s="94">
        <v>7463979</v>
      </c>
      <c r="E26" s="93">
        <v>7066270</v>
      </c>
      <c r="F26" s="241">
        <v>7806501</v>
      </c>
      <c r="G26" s="241">
        <v>6992494</v>
      </c>
      <c r="H26" s="93">
        <v>7313588</v>
      </c>
      <c r="I26" s="93">
        <v>7051153</v>
      </c>
      <c r="J26" s="93">
        <v>7477732</v>
      </c>
      <c r="K26" s="93">
        <v>7308274</v>
      </c>
      <c r="L26" s="93">
        <v>6290390</v>
      </c>
      <c r="M26" s="102">
        <v>6230660</v>
      </c>
    </row>
    <row r="27" spans="1:17" ht="14.45" x14ac:dyDescent="0.35">
      <c r="A27" s="97" t="s">
        <v>881</v>
      </c>
      <c r="B27" s="103">
        <v>2212608</v>
      </c>
      <c r="C27" s="94">
        <v>2412745</v>
      </c>
      <c r="D27" s="94">
        <v>2445548</v>
      </c>
      <c r="E27" s="94">
        <v>2734621</v>
      </c>
      <c r="F27" s="241">
        <v>2486404</v>
      </c>
      <c r="G27" s="241">
        <v>2673419</v>
      </c>
      <c r="H27" s="94">
        <v>2664551</v>
      </c>
      <c r="I27" s="94">
        <v>2637127</v>
      </c>
      <c r="J27" s="94">
        <v>2594936</v>
      </c>
      <c r="K27" s="94">
        <v>2713001</v>
      </c>
      <c r="L27" s="94">
        <v>2382778</v>
      </c>
      <c r="M27" s="102">
        <v>2457726</v>
      </c>
    </row>
    <row r="28" spans="1:17" thickBot="1" x14ac:dyDescent="0.4">
      <c r="A28" s="26" t="s">
        <v>13</v>
      </c>
      <c r="B28" s="105">
        <v>78075997</v>
      </c>
      <c r="C28" s="95">
        <v>80322770</v>
      </c>
      <c r="D28" s="250">
        <v>78440848</v>
      </c>
      <c r="E28" s="95">
        <v>82322482</v>
      </c>
      <c r="F28" s="95">
        <v>88143937</v>
      </c>
      <c r="G28" s="95">
        <v>85901903</v>
      </c>
      <c r="H28" s="95">
        <v>88464630</v>
      </c>
      <c r="I28" s="95">
        <v>91625025</v>
      </c>
      <c r="J28" s="95">
        <v>89701372</v>
      </c>
      <c r="K28" s="95">
        <v>92487264</v>
      </c>
      <c r="L28" s="95">
        <v>91142176</v>
      </c>
      <c r="M28" s="106">
        <v>83726311</v>
      </c>
    </row>
    <row r="29" spans="1:17" thickBot="1" x14ac:dyDescent="0.4">
      <c r="A29" s="3"/>
    </row>
    <row r="30" spans="1:17" ht="16.5" thickBot="1" x14ac:dyDescent="0.3">
      <c r="A30" s="207">
        <v>2012</v>
      </c>
      <c r="B30" s="220">
        <v>40909</v>
      </c>
      <c r="C30" s="91">
        <v>40950</v>
      </c>
      <c r="D30" s="91">
        <v>40979</v>
      </c>
      <c r="E30" s="91">
        <v>41010</v>
      </c>
      <c r="F30" s="91">
        <v>41040</v>
      </c>
      <c r="G30" s="91">
        <v>41071</v>
      </c>
      <c r="H30" s="91">
        <v>41091</v>
      </c>
      <c r="I30" s="91">
        <v>41132</v>
      </c>
      <c r="J30" s="91">
        <v>41163</v>
      </c>
      <c r="K30" s="91">
        <v>41193</v>
      </c>
      <c r="L30" s="91">
        <v>41224</v>
      </c>
      <c r="M30" s="96">
        <v>41254</v>
      </c>
    </row>
    <row r="31" spans="1:17" x14ac:dyDescent="0.25">
      <c r="A31" s="3" t="s">
        <v>0</v>
      </c>
      <c r="B31" s="98">
        <v>33890141</v>
      </c>
      <c r="C31" s="99">
        <v>37418906</v>
      </c>
      <c r="D31" s="99">
        <v>34660635</v>
      </c>
      <c r="E31" s="99">
        <v>36095792</v>
      </c>
      <c r="F31" s="241">
        <v>36662829</v>
      </c>
      <c r="G31" s="99">
        <v>30583586</v>
      </c>
      <c r="H31" s="99">
        <v>31071939</v>
      </c>
      <c r="I31" s="99">
        <v>31313976</v>
      </c>
      <c r="J31" s="99">
        <v>28530308</v>
      </c>
      <c r="K31" s="99">
        <v>30656468</v>
      </c>
      <c r="L31" s="99">
        <v>30474656</v>
      </c>
      <c r="M31" s="100">
        <v>25499893</v>
      </c>
      <c r="O31" s="243"/>
      <c r="P31" s="247"/>
      <c r="Q31" s="247"/>
    </row>
    <row r="32" spans="1:17" x14ac:dyDescent="0.25">
      <c r="A32" s="3" t="s">
        <v>1</v>
      </c>
      <c r="B32" s="101">
        <v>5441249</v>
      </c>
      <c r="C32" s="93">
        <v>6054626</v>
      </c>
      <c r="D32" s="93">
        <v>5910955</v>
      </c>
      <c r="E32" s="93">
        <v>5942009</v>
      </c>
      <c r="F32" s="241">
        <v>6560168</v>
      </c>
      <c r="G32" s="93">
        <v>5990694</v>
      </c>
      <c r="H32" s="93">
        <v>5955584</v>
      </c>
      <c r="I32" s="93">
        <v>6520461</v>
      </c>
      <c r="J32" s="93">
        <v>6034302</v>
      </c>
      <c r="K32" s="93">
        <v>6314722</v>
      </c>
      <c r="L32" s="93">
        <v>6607504</v>
      </c>
      <c r="M32" s="102">
        <v>5761961</v>
      </c>
      <c r="O32" s="247"/>
      <c r="P32" s="247"/>
      <c r="Q32" s="247"/>
    </row>
    <row r="33" spans="1:17" x14ac:dyDescent="0.25">
      <c r="A33" s="25" t="s">
        <v>71</v>
      </c>
      <c r="B33" s="103">
        <v>37027547</v>
      </c>
      <c r="C33" s="94">
        <v>37676600</v>
      </c>
      <c r="D33" s="94">
        <v>37468283</v>
      </c>
      <c r="E33" s="94">
        <v>37076075</v>
      </c>
      <c r="F33" s="241">
        <v>36341327</v>
      </c>
      <c r="G33" s="94">
        <v>35939951</v>
      </c>
      <c r="H33" s="94">
        <v>34755116</v>
      </c>
      <c r="I33" s="94">
        <v>34223318</v>
      </c>
      <c r="J33" s="94">
        <v>32392025</v>
      </c>
      <c r="K33" s="94">
        <v>31641047</v>
      </c>
      <c r="L33" s="94">
        <v>29603490</v>
      </c>
      <c r="M33" s="102">
        <v>28340805</v>
      </c>
      <c r="O33" s="247"/>
      <c r="P33" s="247"/>
      <c r="Q33" s="247"/>
    </row>
    <row r="34" spans="1:17" x14ac:dyDescent="0.25">
      <c r="A34" s="3" t="s">
        <v>2</v>
      </c>
      <c r="B34" s="101">
        <v>1824635</v>
      </c>
      <c r="C34" s="93">
        <v>1918376</v>
      </c>
      <c r="D34" s="93">
        <v>1719747</v>
      </c>
      <c r="E34" s="93">
        <v>1892080</v>
      </c>
      <c r="F34" s="241">
        <v>2143344</v>
      </c>
      <c r="G34" s="93">
        <v>1681624</v>
      </c>
      <c r="H34" s="93">
        <v>1788594</v>
      </c>
      <c r="I34" s="93">
        <v>2030633</v>
      </c>
      <c r="J34" s="93">
        <v>1925389</v>
      </c>
      <c r="K34" s="93">
        <v>1887952</v>
      </c>
      <c r="L34" s="93">
        <v>2007552</v>
      </c>
      <c r="M34" s="102">
        <v>1833895</v>
      </c>
      <c r="O34" s="247"/>
      <c r="P34" s="247"/>
      <c r="Q34" s="247"/>
    </row>
    <row r="35" spans="1:17" x14ac:dyDescent="0.25">
      <c r="A35" s="3" t="s">
        <v>3</v>
      </c>
      <c r="B35" s="101">
        <v>6865990</v>
      </c>
      <c r="C35" s="93">
        <v>6556606</v>
      </c>
      <c r="D35" s="93">
        <v>7774999</v>
      </c>
      <c r="E35" s="93">
        <v>7650965</v>
      </c>
      <c r="F35" s="241">
        <v>8000130</v>
      </c>
      <c r="G35" s="93">
        <v>7149818</v>
      </c>
      <c r="H35" s="93">
        <v>8298213</v>
      </c>
      <c r="I35" s="93">
        <v>8136235</v>
      </c>
      <c r="J35" s="93">
        <v>8398084</v>
      </c>
      <c r="K35" s="93">
        <v>7883285</v>
      </c>
      <c r="L35" s="93">
        <v>6602935</v>
      </c>
      <c r="M35" s="102">
        <v>6467808</v>
      </c>
      <c r="O35" s="247"/>
      <c r="P35" s="247"/>
      <c r="Q35" s="247"/>
    </row>
    <row r="36" spans="1:17" x14ac:dyDescent="0.25">
      <c r="A36" s="97" t="s">
        <v>881</v>
      </c>
      <c r="B36" s="103">
        <v>2003581</v>
      </c>
      <c r="C36" s="94">
        <v>2220066</v>
      </c>
      <c r="D36" s="94">
        <v>2147005</v>
      </c>
      <c r="E36" s="94">
        <v>2244048</v>
      </c>
      <c r="F36" s="241">
        <v>2264959</v>
      </c>
      <c r="G36" s="94">
        <v>2243948</v>
      </c>
      <c r="H36" s="94">
        <v>2135361</v>
      </c>
      <c r="I36" s="94">
        <v>2242570</v>
      </c>
      <c r="J36" s="94">
        <v>2398667</v>
      </c>
      <c r="K36" s="94">
        <v>2459482</v>
      </c>
      <c r="L36" s="94">
        <v>2009470</v>
      </c>
      <c r="M36" s="102">
        <v>2036375</v>
      </c>
      <c r="O36" s="247"/>
      <c r="P36" s="247"/>
      <c r="Q36" s="247"/>
    </row>
    <row r="37" spans="1:17" ht="15.75" thickBot="1" x14ac:dyDescent="0.3">
      <c r="A37" s="26" t="s">
        <v>13</v>
      </c>
      <c r="B37" s="105">
        <v>87053143</v>
      </c>
      <c r="C37" s="95">
        <v>91845180</v>
      </c>
      <c r="D37" s="95">
        <v>89681624</v>
      </c>
      <c r="E37" s="95">
        <v>90900969</v>
      </c>
      <c r="F37" s="95">
        <v>91972757</v>
      </c>
      <c r="G37" s="95">
        <v>83589621</v>
      </c>
      <c r="H37" s="95">
        <v>84004807</v>
      </c>
      <c r="I37" s="95">
        <v>84467193</v>
      </c>
      <c r="J37" s="95">
        <v>79678775</v>
      </c>
      <c r="K37" s="95">
        <v>80842956</v>
      </c>
      <c r="L37" s="95">
        <v>77305607</v>
      </c>
      <c r="M37" s="106">
        <v>69940737</v>
      </c>
      <c r="O37" s="247"/>
      <c r="P37" s="247"/>
      <c r="Q37" s="247"/>
    </row>
    <row r="38" spans="1:17" x14ac:dyDescent="0.25">
      <c r="A38" s="26"/>
      <c r="B38" s="217"/>
      <c r="C38" s="217"/>
      <c r="D38" s="217"/>
      <c r="E38" s="217"/>
      <c r="F38" s="217"/>
      <c r="G38" s="217"/>
      <c r="H38" s="218"/>
      <c r="I38" s="217"/>
      <c r="J38" s="217"/>
      <c r="K38" s="217"/>
      <c r="L38" s="217"/>
      <c r="M38" s="217"/>
    </row>
    <row r="39" spans="1:17" ht="15.75" thickBot="1" x14ac:dyDescent="0.3">
      <c r="A39" s="26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</row>
    <row r="40" spans="1:17" ht="17.100000000000001" customHeight="1" thickBot="1" x14ac:dyDescent="0.3">
      <c r="A40" s="207">
        <v>2011</v>
      </c>
      <c r="B40" s="220">
        <v>40544</v>
      </c>
      <c r="C40" s="91">
        <v>40585</v>
      </c>
      <c r="D40" s="91">
        <v>40613</v>
      </c>
      <c r="E40" s="91">
        <v>40644</v>
      </c>
      <c r="F40" s="91">
        <v>40674</v>
      </c>
      <c r="G40" s="91">
        <v>40705</v>
      </c>
      <c r="H40" s="91">
        <v>40725</v>
      </c>
      <c r="I40" s="91">
        <v>40766</v>
      </c>
      <c r="J40" s="91">
        <v>40797</v>
      </c>
      <c r="K40" s="91">
        <v>40827</v>
      </c>
      <c r="L40" s="91">
        <v>40858</v>
      </c>
      <c r="M40" s="96">
        <v>40888</v>
      </c>
    </row>
    <row r="41" spans="1:17" ht="17.100000000000001" customHeight="1" x14ac:dyDescent="0.25">
      <c r="A41" s="3" t="s">
        <v>0</v>
      </c>
      <c r="B41" s="98">
        <v>34820496</v>
      </c>
      <c r="C41" s="99">
        <v>38014200</v>
      </c>
      <c r="D41" s="99">
        <v>36154731</v>
      </c>
      <c r="E41" s="99">
        <v>39231643</v>
      </c>
      <c r="F41" s="196">
        <v>41624423</v>
      </c>
      <c r="G41" s="99">
        <v>40339363</v>
      </c>
      <c r="H41" s="99">
        <v>42655000</v>
      </c>
      <c r="I41" s="99">
        <v>43938680</v>
      </c>
      <c r="J41" s="99">
        <v>36904404</v>
      </c>
      <c r="K41" s="99">
        <v>36335271</v>
      </c>
      <c r="L41" s="99">
        <v>35914223</v>
      </c>
      <c r="M41" s="100">
        <v>28870361</v>
      </c>
      <c r="N41" s="240"/>
      <c r="O41" s="243"/>
    </row>
    <row r="42" spans="1:17" ht="17.100000000000001" customHeight="1" x14ac:dyDescent="0.25">
      <c r="A42" s="3" t="s">
        <v>1</v>
      </c>
      <c r="B42" s="101">
        <v>5403169</v>
      </c>
      <c r="C42" s="93">
        <v>5871352</v>
      </c>
      <c r="D42" s="93">
        <v>5441910</v>
      </c>
      <c r="E42" s="93">
        <v>5707301</v>
      </c>
      <c r="F42" s="196">
        <v>5774535</v>
      </c>
      <c r="G42" s="93">
        <v>5308801</v>
      </c>
      <c r="H42" s="93">
        <v>5742113</v>
      </c>
      <c r="I42" s="93">
        <v>7373643</v>
      </c>
      <c r="J42" s="93">
        <v>6299550</v>
      </c>
      <c r="K42" s="93">
        <v>6029875</v>
      </c>
      <c r="L42" s="93">
        <v>6194062</v>
      </c>
      <c r="M42" s="102">
        <v>4978575</v>
      </c>
      <c r="N42" s="240"/>
      <c r="O42" s="243"/>
    </row>
    <row r="43" spans="1:17" ht="17.100000000000001" customHeight="1" x14ac:dyDescent="0.25">
      <c r="A43" s="25" t="s">
        <v>71</v>
      </c>
      <c r="B43" s="103">
        <v>38612871</v>
      </c>
      <c r="C43" s="94">
        <v>38167036</v>
      </c>
      <c r="D43" s="94">
        <v>38579945</v>
      </c>
      <c r="E43" s="94">
        <v>38910103</v>
      </c>
      <c r="F43" s="196">
        <v>37796704</v>
      </c>
      <c r="G43" s="94">
        <v>37891610</v>
      </c>
      <c r="H43" s="94">
        <v>37215598</v>
      </c>
      <c r="I43" s="94">
        <v>37301901</v>
      </c>
      <c r="J43" s="94">
        <v>36252547</v>
      </c>
      <c r="K43" s="94">
        <v>36773976</v>
      </c>
      <c r="L43" s="94">
        <v>35672232</v>
      </c>
      <c r="M43" s="102">
        <v>34862669</v>
      </c>
      <c r="N43" s="240"/>
      <c r="O43" s="243"/>
    </row>
    <row r="44" spans="1:17" ht="17.100000000000001" customHeight="1" x14ac:dyDescent="0.25">
      <c r="A44" s="3" t="s">
        <v>2</v>
      </c>
      <c r="B44" s="101">
        <v>1572062</v>
      </c>
      <c r="C44" s="93">
        <v>1738315</v>
      </c>
      <c r="D44" s="93">
        <v>1600014</v>
      </c>
      <c r="E44" s="93">
        <v>1744928</v>
      </c>
      <c r="F44" s="196">
        <v>1702014</v>
      </c>
      <c r="G44" s="93">
        <v>1375682</v>
      </c>
      <c r="H44" s="93">
        <v>1523270</v>
      </c>
      <c r="I44" s="93">
        <v>1514141</v>
      </c>
      <c r="J44" s="93">
        <v>1500239</v>
      </c>
      <c r="K44" s="93">
        <v>1632205</v>
      </c>
      <c r="L44" s="93">
        <v>1798062</v>
      </c>
      <c r="M44" s="102">
        <v>1600883</v>
      </c>
      <c r="N44" s="240"/>
      <c r="O44" s="243"/>
    </row>
    <row r="45" spans="1:17" ht="17.100000000000001" customHeight="1" x14ac:dyDescent="0.25">
      <c r="A45" s="3" t="s">
        <v>3</v>
      </c>
      <c r="B45" s="101">
        <v>8698028</v>
      </c>
      <c r="C45" s="93">
        <v>8015387</v>
      </c>
      <c r="D45" s="93">
        <v>8743702</v>
      </c>
      <c r="E45" s="93">
        <v>7948334</v>
      </c>
      <c r="F45" s="196">
        <v>8257936</v>
      </c>
      <c r="G45" s="93">
        <v>6971266</v>
      </c>
      <c r="H45" s="93">
        <v>7286181</v>
      </c>
      <c r="I45" s="93">
        <v>7447967</v>
      </c>
      <c r="J45" s="93">
        <v>7876888</v>
      </c>
      <c r="K45" s="93">
        <v>7440738</v>
      </c>
      <c r="L45" s="93">
        <v>6173358</v>
      </c>
      <c r="M45" s="102">
        <v>6089383</v>
      </c>
      <c r="N45" s="240"/>
      <c r="O45" s="243"/>
    </row>
    <row r="46" spans="1:17" ht="17.100000000000001" customHeight="1" x14ac:dyDescent="0.25">
      <c r="A46" s="97" t="s">
        <v>882</v>
      </c>
      <c r="B46" s="103">
        <v>1867202</v>
      </c>
      <c r="C46" s="94">
        <v>2042302</v>
      </c>
      <c r="D46" s="94">
        <v>1942010</v>
      </c>
      <c r="E46" s="94">
        <v>2141934</v>
      </c>
      <c r="F46" s="196">
        <v>1993402</v>
      </c>
      <c r="G46" s="94">
        <v>2049423</v>
      </c>
      <c r="H46" s="94">
        <v>2146509</v>
      </c>
      <c r="I46" s="94">
        <v>2348010</v>
      </c>
      <c r="J46" s="94">
        <v>2282376</v>
      </c>
      <c r="K46" s="94">
        <v>2286861</v>
      </c>
      <c r="L46" s="94">
        <v>1805708</v>
      </c>
      <c r="M46" s="102">
        <v>1915666</v>
      </c>
      <c r="N46" s="240"/>
      <c r="O46" s="243"/>
    </row>
    <row r="47" spans="1:17" ht="17.100000000000001" customHeight="1" thickBot="1" x14ac:dyDescent="0.3">
      <c r="A47" s="26" t="s">
        <v>13</v>
      </c>
      <c r="B47" s="105">
        <v>90973828</v>
      </c>
      <c r="C47" s="95">
        <v>93848592</v>
      </c>
      <c r="D47" s="95">
        <v>92462312</v>
      </c>
      <c r="E47" s="95">
        <v>95684243</v>
      </c>
      <c r="F47" s="95">
        <v>97149014</v>
      </c>
      <c r="G47" s="95">
        <v>93936145</v>
      </c>
      <c r="H47" s="95">
        <v>96568671</v>
      </c>
      <c r="I47" s="95">
        <v>99924342</v>
      </c>
      <c r="J47" s="95">
        <v>91116004</v>
      </c>
      <c r="K47" s="95">
        <f>SUM(K41:K46)</f>
        <v>90498926</v>
      </c>
      <c r="L47" s="95">
        <v>87557645</v>
      </c>
      <c r="M47" s="106">
        <f>SUM(M41:M46)</f>
        <v>78317537</v>
      </c>
      <c r="N47" s="240"/>
      <c r="O47" s="243"/>
    </row>
    <row r="48" spans="1:17" ht="17.100000000000001" customHeight="1" x14ac:dyDescent="0.25">
      <c r="A48" s="26"/>
      <c r="B48" s="217"/>
      <c r="C48" s="217"/>
      <c r="D48" s="217"/>
      <c r="E48" s="217"/>
      <c r="F48" s="217"/>
      <c r="G48" s="217"/>
      <c r="H48" s="218"/>
      <c r="I48" s="217"/>
      <c r="J48" s="217"/>
      <c r="K48" s="217"/>
      <c r="L48" s="217"/>
      <c r="M48" s="217"/>
    </row>
    <row r="49" spans="1:13" ht="17.100000000000001" customHeight="1" thickBot="1" x14ac:dyDescent="0.3">
      <c r="A49" s="26"/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</row>
    <row r="50" spans="1:13" ht="17.100000000000001" customHeight="1" thickBot="1" x14ac:dyDescent="0.3">
      <c r="A50" s="207">
        <v>2010</v>
      </c>
      <c r="B50" s="220">
        <v>40179</v>
      </c>
      <c r="C50" s="91">
        <v>40219</v>
      </c>
      <c r="D50" s="91">
        <v>40238</v>
      </c>
      <c r="E50" s="91">
        <v>40278</v>
      </c>
      <c r="F50" s="91">
        <v>40308</v>
      </c>
      <c r="G50" s="91">
        <v>40339</v>
      </c>
      <c r="H50" s="91">
        <v>40369</v>
      </c>
      <c r="I50" s="91">
        <v>40400</v>
      </c>
      <c r="J50" s="91">
        <v>40431</v>
      </c>
      <c r="K50" s="91">
        <v>40452</v>
      </c>
      <c r="L50" s="91">
        <v>40483</v>
      </c>
      <c r="M50" s="96">
        <v>40513</v>
      </c>
    </row>
    <row r="51" spans="1:13" ht="17.100000000000001" customHeight="1" x14ac:dyDescent="0.25">
      <c r="A51" s="3" t="s">
        <v>0</v>
      </c>
      <c r="B51" s="98">
        <v>33261709</v>
      </c>
      <c r="C51" s="99">
        <v>34845146</v>
      </c>
      <c r="D51" s="99">
        <v>32906842</v>
      </c>
      <c r="E51" s="99">
        <v>36669471</v>
      </c>
      <c r="F51" s="99">
        <v>35961768</v>
      </c>
      <c r="G51" s="99">
        <v>32245733</v>
      </c>
      <c r="H51" s="99">
        <v>34126658</v>
      </c>
      <c r="I51" s="99">
        <v>36316800</v>
      </c>
      <c r="J51" s="99">
        <v>32958806</v>
      </c>
      <c r="K51" s="196">
        <v>35121249</v>
      </c>
      <c r="L51" s="196">
        <v>35218141</v>
      </c>
      <c r="M51" s="100">
        <v>30900971</v>
      </c>
    </row>
    <row r="52" spans="1:13" ht="17.100000000000001" customHeight="1" x14ac:dyDescent="0.25">
      <c r="A52" s="3" t="s">
        <v>1</v>
      </c>
      <c r="B52" s="101">
        <v>5065461</v>
      </c>
      <c r="C52" s="93">
        <v>5315531</v>
      </c>
      <c r="D52" s="93">
        <v>4537689</v>
      </c>
      <c r="E52" s="93">
        <v>5181327</v>
      </c>
      <c r="F52" s="93">
        <v>5378671</v>
      </c>
      <c r="G52" s="93">
        <v>5091746</v>
      </c>
      <c r="H52" s="93">
        <v>5250204</v>
      </c>
      <c r="I52" s="93">
        <v>5576462</v>
      </c>
      <c r="J52" s="93">
        <v>5192131</v>
      </c>
      <c r="K52" s="196">
        <v>5444491</v>
      </c>
      <c r="L52" s="196">
        <v>5742802</v>
      </c>
      <c r="M52" s="102">
        <v>4761228</v>
      </c>
    </row>
    <row r="53" spans="1:13" ht="17.100000000000001" customHeight="1" x14ac:dyDescent="0.25">
      <c r="A53" s="25" t="s">
        <v>71</v>
      </c>
      <c r="B53" s="103">
        <v>38367583</v>
      </c>
      <c r="C53" s="94">
        <v>38496678</v>
      </c>
      <c r="D53" s="94">
        <v>39093263</v>
      </c>
      <c r="E53" s="94">
        <v>39570262</v>
      </c>
      <c r="F53" s="94">
        <v>39548591</v>
      </c>
      <c r="G53" s="94">
        <v>39610452</v>
      </c>
      <c r="H53" s="94">
        <v>40693320</v>
      </c>
      <c r="I53" s="94">
        <v>41155727</v>
      </c>
      <c r="J53" s="93">
        <v>40772140</v>
      </c>
      <c r="K53" s="196">
        <v>40911126</v>
      </c>
      <c r="L53" s="94">
        <v>38974498</v>
      </c>
      <c r="M53" s="102">
        <v>38007869</v>
      </c>
    </row>
    <row r="54" spans="1:13" ht="17.100000000000001" customHeight="1" x14ac:dyDescent="0.25">
      <c r="A54" s="3" t="s">
        <v>2</v>
      </c>
      <c r="B54" s="101">
        <v>1295505</v>
      </c>
      <c r="C54" s="93">
        <v>1531133</v>
      </c>
      <c r="D54" s="93">
        <v>1584006</v>
      </c>
      <c r="E54" s="93">
        <v>1779659</v>
      </c>
      <c r="F54" s="93">
        <v>1843964</v>
      </c>
      <c r="G54" s="93">
        <v>1433471</v>
      </c>
      <c r="H54" s="93">
        <v>1542378</v>
      </c>
      <c r="I54" s="93">
        <v>1649755</v>
      </c>
      <c r="J54" s="93">
        <v>1549671</v>
      </c>
      <c r="K54" s="196">
        <v>1604356</v>
      </c>
      <c r="L54" s="196">
        <v>1607371</v>
      </c>
      <c r="M54" s="102">
        <v>1405825</v>
      </c>
    </row>
    <row r="55" spans="1:13" ht="17.100000000000001" customHeight="1" x14ac:dyDescent="0.25">
      <c r="A55" s="3" t="s">
        <v>3</v>
      </c>
      <c r="B55" s="101">
        <v>5638241</v>
      </c>
      <c r="C55" s="93">
        <v>5276016</v>
      </c>
      <c r="D55" s="93">
        <v>6088623</v>
      </c>
      <c r="E55" s="93">
        <v>5998979</v>
      </c>
      <c r="F55" s="93">
        <v>6301766</v>
      </c>
      <c r="G55" s="93">
        <v>5605750</v>
      </c>
      <c r="H55" s="93">
        <v>6248422</v>
      </c>
      <c r="I55" s="93">
        <v>6614701</v>
      </c>
      <c r="J55" s="93">
        <v>7660697</v>
      </c>
      <c r="K55" s="196">
        <v>8122621</v>
      </c>
      <c r="L55" s="196">
        <v>7361829</v>
      </c>
      <c r="M55" s="102">
        <v>7778506</v>
      </c>
    </row>
    <row r="56" spans="1:13" ht="17.100000000000001" customHeight="1" x14ac:dyDescent="0.25">
      <c r="A56" s="97" t="s">
        <v>882</v>
      </c>
      <c r="B56" s="103">
        <v>1566119</v>
      </c>
      <c r="C56" s="94">
        <v>1615272</v>
      </c>
      <c r="D56" s="94">
        <v>1615317</v>
      </c>
      <c r="E56" s="94">
        <v>1761019</v>
      </c>
      <c r="F56" s="94">
        <v>1725607</v>
      </c>
      <c r="G56" s="94">
        <v>1856735</v>
      </c>
      <c r="H56" s="94">
        <v>1726263</v>
      </c>
      <c r="I56" s="94">
        <v>1872423</v>
      </c>
      <c r="J56" s="219">
        <v>2042678</v>
      </c>
      <c r="K56" s="196">
        <v>2277343</v>
      </c>
      <c r="L56" s="196">
        <v>1905011</v>
      </c>
      <c r="M56" s="102">
        <v>2018877</v>
      </c>
    </row>
    <row r="57" spans="1:13" ht="17.100000000000001" customHeight="1" thickBot="1" x14ac:dyDescent="0.3">
      <c r="A57" s="26" t="s">
        <v>13</v>
      </c>
      <c r="B57" s="105">
        <v>85194618</v>
      </c>
      <c r="C57" s="95">
        <v>87079776</v>
      </c>
      <c r="D57" s="95">
        <v>85825740</v>
      </c>
      <c r="E57" s="95">
        <v>90960717</v>
      </c>
      <c r="F57" s="95">
        <v>90760367</v>
      </c>
      <c r="G57" s="95">
        <v>85843887</v>
      </c>
      <c r="H57" s="95">
        <v>89587245</v>
      </c>
      <c r="I57" s="95">
        <v>93185868</v>
      </c>
      <c r="J57" s="95">
        <v>90176123</v>
      </c>
      <c r="K57" s="95">
        <v>93481186</v>
      </c>
      <c r="L57" s="95">
        <v>90809652</v>
      </c>
      <c r="M57" s="106">
        <v>84873276</v>
      </c>
    </row>
    <row r="58" spans="1:13" ht="17.100000000000001" customHeight="1" x14ac:dyDescent="0.25">
      <c r="A58" s="26"/>
      <c r="B58" s="217"/>
      <c r="C58" s="217"/>
      <c r="D58" s="217"/>
      <c r="E58" s="217"/>
      <c r="F58" s="217"/>
      <c r="G58" s="217"/>
      <c r="H58" s="218"/>
      <c r="I58" s="217"/>
      <c r="J58" s="217"/>
      <c r="K58" s="217"/>
      <c r="L58" s="217"/>
      <c r="M58" s="217"/>
    </row>
    <row r="59" spans="1:13" ht="17.100000000000001" customHeight="1" thickBot="1" x14ac:dyDescent="0.3">
      <c r="A59" s="26"/>
      <c r="B59" s="269" t="s">
        <v>672</v>
      </c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</row>
    <row r="60" spans="1:13" ht="17.100000000000001" customHeight="1" thickBot="1" x14ac:dyDescent="0.3">
      <c r="A60" s="207">
        <v>2009</v>
      </c>
      <c r="B60" s="220">
        <v>39814</v>
      </c>
      <c r="C60" s="91">
        <v>39845</v>
      </c>
      <c r="D60" s="91">
        <v>39873</v>
      </c>
      <c r="E60" s="91">
        <v>39904</v>
      </c>
      <c r="F60" s="91">
        <v>39934</v>
      </c>
      <c r="G60" s="91">
        <v>39965</v>
      </c>
      <c r="H60" s="91">
        <v>39995</v>
      </c>
      <c r="I60" s="91">
        <v>40026</v>
      </c>
      <c r="J60" s="91">
        <v>40057</v>
      </c>
      <c r="K60" s="91">
        <v>40087</v>
      </c>
      <c r="L60" s="91">
        <v>40126</v>
      </c>
      <c r="M60" s="96">
        <v>40148</v>
      </c>
    </row>
    <row r="61" spans="1:13" ht="17.100000000000001" customHeight="1" x14ac:dyDescent="0.25">
      <c r="A61" s="3" t="s">
        <v>0</v>
      </c>
      <c r="B61" s="98">
        <v>29120339</v>
      </c>
      <c r="C61" s="99">
        <v>30141936</v>
      </c>
      <c r="D61" s="99">
        <v>25815109</v>
      </c>
      <c r="E61" s="99">
        <v>27891995</v>
      </c>
      <c r="F61" s="99">
        <v>29127588</v>
      </c>
      <c r="G61" s="99">
        <v>27385171</v>
      </c>
      <c r="H61" s="99">
        <v>29067752</v>
      </c>
      <c r="I61" s="99">
        <v>30686715</v>
      </c>
      <c r="J61" s="99">
        <v>28245984</v>
      </c>
      <c r="K61" s="99">
        <v>31087552</v>
      </c>
      <c r="L61" s="99">
        <v>33158010</v>
      </c>
      <c r="M61" s="100">
        <v>29425067</v>
      </c>
    </row>
    <row r="62" spans="1:13" ht="17.100000000000001" customHeight="1" x14ac:dyDescent="0.25">
      <c r="A62" s="3" t="s">
        <v>1</v>
      </c>
      <c r="B62" s="101">
        <v>5266564</v>
      </c>
      <c r="C62" s="93">
        <v>6010128</v>
      </c>
      <c r="D62" s="93">
        <v>4835102</v>
      </c>
      <c r="E62" s="93">
        <v>5056904</v>
      </c>
      <c r="F62" s="93">
        <v>5235997</v>
      </c>
      <c r="G62" s="93">
        <v>4284093</v>
      </c>
      <c r="H62" s="93">
        <v>4695544</v>
      </c>
      <c r="I62" s="93">
        <v>4909765</v>
      </c>
      <c r="J62" s="93">
        <v>4472741</v>
      </c>
      <c r="K62" s="93">
        <v>4901737</v>
      </c>
      <c r="L62" s="93">
        <v>5006458</v>
      </c>
      <c r="M62" s="102">
        <v>4292591</v>
      </c>
    </row>
    <row r="63" spans="1:13" ht="17.100000000000001" customHeight="1" x14ac:dyDescent="0.25">
      <c r="A63" s="25" t="s">
        <v>71</v>
      </c>
      <c r="B63" s="103">
        <v>28664917</v>
      </c>
      <c r="C63" s="94">
        <v>30510576</v>
      </c>
      <c r="D63" s="94">
        <v>31534294</v>
      </c>
      <c r="E63" s="94">
        <v>33516183</v>
      </c>
      <c r="F63" s="94">
        <v>33284399</v>
      </c>
      <c r="G63" s="94">
        <v>34411178</v>
      </c>
      <c r="H63" s="94">
        <v>35480656</v>
      </c>
      <c r="I63" s="94">
        <v>35842303</v>
      </c>
      <c r="J63" s="94">
        <v>35470709</v>
      </c>
      <c r="K63" s="94">
        <v>38142685</v>
      </c>
      <c r="L63" s="94">
        <v>36783754</v>
      </c>
      <c r="M63" s="104">
        <v>36831339</v>
      </c>
    </row>
    <row r="64" spans="1:13" ht="17.100000000000001" customHeight="1" x14ac:dyDescent="0.25">
      <c r="A64" s="3" t="s">
        <v>2</v>
      </c>
      <c r="B64" s="101">
        <v>934596</v>
      </c>
      <c r="C64" s="93">
        <v>1050526</v>
      </c>
      <c r="D64" s="93">
        <v>878352</v>
      </c>
      <c r="E64" s="93">
        <v>924457</v>
      </c>
      <c r="F64" s="93">
        <v>1076283</v>
      </c>
      <c r="G64" s="93">
        <v>926165</v>
      </c>
      <c r="H64" s="93">
        <v>1021837</v>
      </c>
      <c r="I64" s="93">
        <v>1099287</v>
      </c>
      <c r="J64" s="93">
        <v>1074251</v>
      </c>
      <c r="K64" s="93">
        <v>1178331</v>
      </c>
      <c r="L64" s="93">
        <v>1316926</v>
      </c>
      <c r="M64" s="102">
        <v>1168076</v>
      </c>
    </row>
    <row r="65" spans="1:13" ht="17.100000000000001" customHeight="1" x14ac:dyDescent="0.25">
      <c r="A65" s="3" t="s">
        <v>3</v>
      </c>
      <c r="B65" s="101">
        <v>5040491</v>
      </c>
      <c r="C65" s="93">
        <v>4258779</v>
      </c>
      <c r="D65" s="93">
        <v>4921647</v>
      </c>
      <c r="E65" s="93">
        <v>4751026</v>
      </c>
      <c r="F65" s="93">
        <v>5557681</v>
      </c>
      <c r="G65" s="93">
        <v>5101940</v>
      </c>
      <c r="H65" s="93">
        <v>5349007</v>
      </c>
      <c r="I65" s="93">
        <v>5235751</v>
      </c>
      <c r="J65" s="93">
        <v>5667589</v>
      </c>
      <c r="K65" s="93">
        <v>5730059</v>
      </c>
      <c r="L65" s="93">
        <v>4926598</v>
      </c>
      <c r="M65" s="102">
        <v>4866402</v>
      </c>
    </row>
    <row r="66" spans="1:13" ht="17.100000000000001" customHeight="1" x14ac:dyDescent="0.25">
      <c r="A66" s="97" t="s">
        <v>882</v>
      </c>
      <c r="B66" s="103">
        <v>1106003</v>
      </c>
      <c r="C66" s="94">
        <v>1219477</v>
      </c>
      <c r="D66" s="94">
        <v>1176662</v>
      </c>
      <c r="E66" s="94">
        <v>1195894</v>
      </c>
      <c r="F66" s="94">
        <v>1254050</v>
      </c>
      <c r="G66" s="94">
        <v>1303105</v>
      </c>
      <c r="H66" s="94">
        <v>1313661</v>
      </c>
      <c r="I66" s="94">
        <v>1361922</v>
      </c>
      <c r="J66" s="94">
        <v>1468321</v>
      </c>
      <c r="K66" s="94">
        <v>1667365</v>
      </c>
      <c r="L66" s="94">
        <v>1563940</v>
      </c>
      <c r="M66" s="104">
        <v>1615450</v>
      </c>
    </row>
    <row r="67" spans="1:13" ht="17.100000000000001" customHeight="1" thickBot="1" x14ac:dyDescent="0.3">
      <c r="A67" s="26" t="s">
        <v>13</v>
      </c>
      <c r="B67" s="105">
        <f t="shared" ref="B67:H67" si="0">SUM(B61:B66)</f>
        <v>70132910</v>
      </c>
      <c r="C67" s="95">
        <f t="shared" si="0"/>
        <v>73191422</v>
      </c>
      <c r="D67" s="95">
        <f t="shared" si="0"/>
        <v>69161166</v>
      </c>
      <c r="E67" s="95">
        <f t="shared" si="0"/>
        <v>73336459</v>
      </c>
      <c r="F67" s="95">
        <f t="shared" si="0"/>
        <v>75535998</v>
      </c>
      <c r="G67" s="95">
        <f t="shared" si="0"/>
        <v>73411652</v>
      </c>
      <c r="H67" s="95">
        <f t="shared" si="0"/>
        <v>76928457</v>
      </c>
      <c r="I67" s="95">
        <f>SUM(I61:I66)</f>
        <v>79135743</v>
      </c>
      <c r="J67" s="95">
        <f>SUM(J61:J66)</f>
        <v>76399595</v>
      </c>
      <c r="K67" s="95">
        <f>SUM(K61:K66)</f>
        <v>82707729</v>
      </c>
      <c r="L67" s="95">
        <v>82755686</v>
      </c>
      <c r="M67" s="106">
        <v>78198925</v>
      </c>
    </row>
    <row r="68" spans="1:13" ht="17.100000000000001" customHeight="1" x14ac:dyDescent="0.25">
      <c r="A68" s="26"/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</row>
    <row r="69" spans="1:13" ht="17.100000000000001" customHeight="1" thickBot="1" x14ac:dyDescent="0.3"/>
    <row r="70" spans="1:13" ht="17.100000000000001" customHeight="1" thickBot="1" x14ac:dyDescent="0.3">
      <c r="A70" s="207">
        <v>2008</v>
      </c>
      <c r="B70" s="220">
        <v>39448</v>
      </c>
      <c r="C70" s="91">
        <v>39479</v>
      </c>
      <c r="D70" s="91">
        <v>39508</v>
      </c>
      <c r="E70" s="91">
        <v>39539</v>
      </c>
      <c r="F70" s="91">
        <v>39569</v>
      </c>
      <c r="G70" s="91">
        <v>39600</v>
      </c>
      <c r="H70" s="91">
        <v>39630</v>
      </c>
      <c r="I70" s="91">
        <v>39661</v>
      </c>
      <c r="J70" s="91">
        <v>39692</v>
      </c>
      <c r="K70" s="91">
        <v>39722</v>
      </c>
      <c r="L70" s="91">
        <v>39753</v>
      </c>
      <c r="M70" s="96">
        <v>39783</v>
      </c>
    </row>
    <row r="71" spans="1:13" ht="17.100000000000001" customHeight="1" x14ac:dyDescent="0.25">
      <c r="A71" s="3" t="s">
        <v>0</v>
      </c>
      <c r="B71" s="98">
        <v>51361111</v>
      </c>
      <c r="C71" s="99">
        <v>49730087</v>
      </c>
      <c r="D71" s="99">
        <v>40148574</v>
      </c>
      <c r="E71" s="99">
        <v>42757073</v>
      </c>
      <c r="F71" s="99">
        <v>43562915</v>
      </c>
      <c r="G71" s="99">
        <v>39313774</v>
      </c>
      <c r="H71" s="99">
        <v>40818922</v>
      </c>
      <c r="I71" s="99">
        <v>40344845</v>
      </c>
      <c r="J71" s="99">
        <v>33648621</v>
      </c>
      <c r="K71" s="99">
        <v>35591889</v>
      </c>
      <c r="L71" s="99">
        <v>33882975</v>
      </c>
      <c r="M71" s="100">
        <v>26138135</v>
      </c>
    </row>
    <row r="72" spans="1:13" ht="17.100000000000001" customHeight="1" x14ac:dyDescent="0.25">
      <c r="A72" s="3" t="s">
        <v>1</v>
      </c>
      <c r="B72" s="101">
        <v>6316205</v>
      </c>
      <c r="C72" s="93">
        <v>6388173</v>
      </c>
      <c r="D72" s="93">
        <v>5452690</v>
      </c>
      <c r="E72" s="93">
        <v>5818649</v>
      </c>
      <c r="F72" s="93">
        <v>6318106</v>
      </c>
      <c r="G72" s="93">
        <v>5594167</v>
      </c>
      <c r="H72" s="93">
        <v>6245859</v>
      </c>
      <c r="I72" s="93">
        <v>6185896</v>
      </c>
      <c r="J72" s="93">
        <v>5768336</v>
      </c>
      <c r="K72" s="93">
        <v>6388645</v>
      </c>
      <c r="L72" s="93">
        <v>6388880</v>
      </c>
      <c r="M72" s="102">
        <v>4502824</v>
      </c>
    </row>
    <row r="73" spans="1:13" ht="17.100000000000001" customHeight="1" x14ac:dyDescent="0.25">
      <c r="A73" s="25" t="s">
        <v>71</v>
      </c>
      <c r="B73" s="103">
        <v>22993625</v>
      </c>
      <c r="C73" s="94">
        <v>23877230</v>
      </c>
      <c r="D73" s="94">
        <v>24829735</v>
      </c>
      <c r="E73" s="94">
        <v>25351192</v>
      </c>
      <c r="F73" s="94">
        <v>25591626</v>
      </c>
      <c r="G73" s="94">
        <v>26043181</v>
      </c>
      <c r="H73" s="94">
        <v>26480108</v>
      </c>
      <c r="I73" s="94">
        <v>26597330</v>
      </c>
      <c r="J73" s="94">
        <v>25948973</v>
      </c>
      <c r="K73" s="94">
        <v>26808631</v>
      </c>
      <c r="L73" s="94">
        <v>25554629</v>
      </c>
      <c r="M73" s="104">
        <v>26001948</v>
      </c>
    </row>
    <row r="74" spans="1:13" ht="17.100000000000001" customHeight="1" x14ac:dyDescent="0.25">
      <c r="A74" s="3" t="s">
        <v>2</v>
      </c>
      <c r="B74" s="101">
        <v>1376755</v>
      </c>
      <c r="C74" s="93">
        <v>1604697</v>
      </c>
      <c r="D74" s="93">
        <v>1379061</v>
      </c>
      <c r="E74" s="93">
        <v>1478184</v>
      </c>
      <c r="F74" s="93">
        <v>1600775</v>
      </c>
      <c r="G74" s="93">
        <v>1304104</v>
      </c>
      <c r="H74" s="93">
        <v>1355137</v>
      </c>
      <c r="I74" s="93">
        <v>1417464</v>
      </c>
      <c r="J74" s="93">
        <v>1183305</v>
      </c>
      <c r="K74" s="93">
        <v>1259133</v>
      </c>
      <c r="L74" s="93">
        <v>1201582</v>
      </c>
      <c r="M74" s="102">
        <v>762486</v>
      </c>
    </row>
    <row r="75" spans="1:13" ht="17.100000000000001" customHeight="1" x14ac:dyDescent="0.25">
      <c r="A75" s="3" t="s">
        <v>3</v>
      </c>
      <c r="B75" s="101">
        <v>6984420</v>
      </c>
      <c r="C75" s="93">
        <v>7064729</v>
      </c>
      <c r="D75" s="93">
        <v>7507950</v>
      </c>
      <c r="E75" s="93">
        <v>6977508</v>
      </c>
      <c r="F75" s="93">
        <v>7349006</v>
      </c>
      <c r="G75" s="93">
        <v>6957408</v>
      </c>
      <c r="H75" s="93">
        <v>6957700</v>
      </c>
      <c r="I75" s="93">
        <v>6509728</v>
      </c>
      <c r="J75" s="93">
        <v>6524161</v>
      </c>
      <c r="K75" s="93">
        <v>6116912</v>
      </c>
      <c r="L75" s="93">
        <v>4602297</v>
      </c>
      <c r="M75" s="102">
        <v>4628237</v>
      </c>
    </row>
    <row r="76" spans="1:13" ht="17.100000000000001" customHeight="1" x14ac:dyDescent="0.25">
      <c r="A76" s="97" t="s">
        <v>5</v>
      </c>
      <c r="B76" s="103">
        <v>1281440</v>
      </c>
      <c r="C76" s="94">
        <v>1350250</v>
      </c>
      <c r="D76" s="94">
        <v>1234556</v>
      </c>
      <c r="E76" s="94">
        <v>1289312</v>
      </c>
      <c r="F76" s="94">
        <v>1155891</v>
      </c>
      <c r="G76" s="94">
        <v>1260539</v>
      </c>
      <c r="H76" s="94">
        <v>1279238</v>
      </c>
      <c r="I76" s="94">
        <v>1215547</v>
      </c>
      <c r="J76" s="94">
        <v>1179641</v>
      </c>
      <c r="K76" s="94">
        <v>1238496</v>
      </c>
      <c r="L76" s="94">
        <v>927543</v>
      </c>
      <c r="M76" s="104">
        <v>1015336</v>
      </c>
    </row>
    <row r="77" spans="1:13" ht="17.100000000000001" customHeight="1" thickBot="1" x14ac:dyDescent="0.3">
      <c r="A77" s="26" t="s">
        <v>13</v>
      </c>
      <c r="B77" s="105">
        <f t="shared" ref="B77:M77" si="1">SUM(B71:B76)</f>
        <v>90313556</v>
      </c>
      <c r="C77" s="95">
        <f t="shared" si="1"/>
        <v>90015166</v>
      </c>
      <c r="D77" s="95">
        <f t="shared" si="1"/>
        <v>80552566</v>
      </c>
      <c r="E77" s="95">
        <f t="shared" si="1"/>
        <v>83671918</v>
      </c>
      <c r="F77" s="95">
        <f t="shared" si="1"/>
        <v>85578319</v>
      </c>
      <c r="G77" s="95">
        <f t="shared" si="1"/>
        <v>80473173</v>
      </c>
      <c r="H77" s="95">
        <f t="shared" si="1"/>
        <v>83136964</v>
      </c>
      <c r="I77" s="95">
        <f t="shared" si="1"/>
        <v>82270810</v>
      </c>
      <c r="J77" s="95">
        <f t="shared" si="1"/>
        <v>74253037</v>
      </c>
      <c r="K77" s="95">
        <f t="shared" si="1"/>
        <v>77403706</v>
      </c>
      <c r="L77" s="95">
        <f t="shared" si="1"/>
        <v>72557906</v>
      </c>
      <c r="M77" s="106">
        <f t="shared" si="1"/>
        <v>63048966</v>
      </c>
    </row>
  </sheetData>
  <mergeCells count="2">
    <mergeCell ref="B2:M2"/>
    <mergeCell ref="B59:M59"/>
  </mergeCells>
  <pageMargins left="0.7" right="0.7" top="0.75" bottom="0.75" header="0.3" footer="0.3"/>
  <pageSetup scale="56" fitToHeight="2" orientation="landscape" r:id="rId1"/>
  <headerFooter>
    <oddFooter>&amp;L&amp;D
&amp;F&amp;C&amp;A&amp;RPage &amp;P of &amp;N</oddFooter>
  </headerFooter>
  <rowBreaks count="1" manualBreakCount="1">
    <brk id="48" max="12" man="1"/>
  </rowBreaks>
  <ignoredErrors>
    <ignoredError sqref="K47 M47 B67 C67:K67 B77:M7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1" sqref="A11"/>
    </sheetView>
  </sheetViews>
  <sheetFormatPr defaultRowHeight="15" x14ac:dyDescent="0.25"/>
  <cols>
    <col min="1" max="1" width="28.5703125" customWidth="1"/>
    <col min="2" max="8" width="20.7109375" customWidth="1"/>
    <col min="9" max="9" width="13.28515625" bestFit="1" customWidth="1"/>
    <col min="10" max="10" width="14.28515625" bestFit="1" customWidth="1"/>
    <col min="11" max="11" width="15.28515625" bestFit="1" customWidth="1"/>
  </cols>
  <sheetData>
    <row r="1" spans="1:8" ht="15.75" x14ac:dyDescent="0.25">
      <c r="A1" s="174" t="s">
        <v>673</v>
      </c>
    </row>
    <row r="2" spans="1:8" ht="6" customHeight="1" x14ac:dyDescent="0.25">
      <c r="A2" s="174"/>
    </row>
    <row r="3" spans="1:8" ht="21" customHeight="1" x14ac:dyDescent="0.35">
      <c r="A3" s="117">
        <v>2008</v>
      </c>
    </row>
    <row r="4" spans="1:8" ht="45" customHeight="1" x14ac:dyDescent="0.25">
      <c r="A4" s="116" t="s">
        <v>189</v>
      </c>
      <c r="B4" s="115" t="s">
        <v>0</v>
      </c>
      <c r="C4" s="115" t="s">
        <v>1</v>
      </c>
      <c r="D4" s="115" t="s">
        <v>2</v>
      </c>
      <c r="E4" s="115" t="s">
        <v>3</v>
      </c>
      <c r="F4" s="115" t="s">
        <v>50</v>
      </c>
      <c r="G4" s="115" t="s">
        <v>52</v>
      </c>
      <c r="H4" s="115" t="s">
        <v>13</v>
      </c>
    </row>
    <row r="6" spans="1:8" x14ac:dyDescent="0.25">
      <c r="A6" s="173" t="s">
        <v>279</v>
      </c>
      <c r="B6" s="168">
        <v>5962862</v>
      </c>
      <c r="C6" s="168">
        <v>2657833</v>
      </c>
      <c r="D6" s="168">
        <v>434612</v>
      </c>
      <c r="E6" s="168">
        <v>817900</v>
      </c>
      <c r="F6" s="172">
        <v>1247594.5238095238</v>
      </c>
      <c r="G6" s="172">
        <v>225212.47619047621</v>
      </c>
      <c r="H6" s="111">
        <f t="shared" ref="H6:H26" si="0">B6+C6+D6+E6+F6+G6</f>
        <v>11346014</v>
      </c>
    </row>
    <row r="7" spans="1:8" x14ac:dyDescent="0.25">
      <c r="A7" s="173" t="s">
        <v>415</v>
      </c>
      <c r="B7" s="168">
        <v>5525914</v>
      </c>
      <c r="C7" s="168">
        <v>2084570</v>
      </c>
      <c r="D7" s="168">
        <v>482287</v>
      </c>
      <c r="E7" s="168">
        <v>741618</v>
      </c>
      <c r="F7" s="172">
        <v>1347381.5238095238</v>
      </c>
      <c r="G7" s="172">
        <v>217256.47619047621</v>
      </c>
      <c r="H7" s="111">
        <f t="shared" si="0"/>
        <v>10399027</v>
      </c>
    </row>
    <row r="8" spans="1:8" x14ac:dyDescent="0.25">
      <c r="A8" s="173" t="s">
        <v>414</v>
      </c>
      <c r="B8" s="168">
        <v>8856867</v>
      </c>
      <c r="C8" s="168">
        <v>3577575</v>
      </c>
      <c r="D8" s="168">
        <v>638028</v>
      </c>
      <c r="E8" s="168">
        <v>749764</v>
      </c>
      <c r="F8" s="172">
        <v>1157679.5238095238</v>
      </c>
      <c r="G8" s="172">
        <v>219552.47619047621</v>
      </c>
      <c r="H8" s="111">
        <f t="shared" si="0"/>
        <v>15199466</v>
      </c>
    </row>
    <row r="9" spans="1:8" x14ac:dyDescent="0.25">
      <c r="A9" s="173" t="s">
        <v>276</v>
      </c>
      <c r="B9" s="168">
        <v>5902641</v>
      </c>
      <c r="C9" s="168">
        <v>3846640</v>
      </c>
      <c r="D9" s="168">
        <v>439165</v>
      </c>
      <c r="E9" s="168">
        <v>670223</v>
      </c>
      <c r="F9" s="172">
        <v>1222838.5238095238</v>
      </c>
      <c r="G9" s="172">
        <v>134003.47619047621</v>
      </c>
      <c r="H9" s="111">
        <f t="shared" si="0"/>
        <v>12215511</v>
      </c>
    </row>
    <row r="10" spans="1:8" x14ac:dyDescent="0.25">
      <c r="A10" s="173" t="s">
        <v>275</v>
      </c>
      <c r="B10" s="168">
        <v>6431840</v>
      </c>
      <c r="C10" s="168">
        <v>4397391</v>
      </c>
      <c r="D10" s="168">
        <v>470364</v>
      </c>
      <c r="E10" s="168">
        <v>972039</v>
      </c>
      <c r="F10" s="172">
        <v>1398193.5238095238</v>
      </c>
      <c r="G10" s="172">
        <v>224040.47619047621</v>
      </c>
      <c r="H10" s="111">
        <f t="shared" si="0"/>
        <v>13893868</v>
      </c>
    </row>
    <row r="11" spans="1:8" x14ac:dyDescent="0.25">
      <c r="A11" s="173" t="s">
        <v>274</v>
      </c>
      <c r="B11" s="168">
        <v>7972673</v>
      </c>
      <c r="C11" s="168">
        <v>4531521</v>
      </c>
      <c r="D11" s="168">
        <v>505908</v>
      </c>
      <c r="E11" s="168">
        <v>963202</v>
      </c>
      <c r="F11" s="172">
        <v>1711772.5238095238</v>
      </c>
      <c r="G11" s="172">
        <v>238388.47619047621</v>
      </c>
      <c r="H11" s="111">
        <f t="shared" si="0"/>
        <v>15923465</v>
      </c>
    </row>
    <row r="12" spans="1:8" x14ac:dyDescent="0.25">
      <c r="A12" s="173" t="s">
        <v>413</v>
      </c>
      <c r="B12" s="168">
        <v>9300823</v>
      </c>
      <c r="C12" s="168">
        <v>4360551</v>
      </c>
      <c r="D12" s="168">
        <v>694193</v>
      </c>
      <c r="E12" s="168">
        <v>1008546</v>
      </c>
      <c r="F12" s="172">
        <v>1651736.5238095238</v>
      </c>
      <c r="G12" s="172">
        <v>298169.47619047621</v>
      </c>
      <c r="H12" s="111">
        <f t="shared" si="0"/>
        <v>17314019</v>
      </c>
    </row>
    <row r="13" spans="1:8" x14ac:dyDescent="0.25">
      <c r="A13" s="173" t="s">
        <v>412</v>
      </c>
      <c r="B13" s="168">
        <v>9622194</v>
      </c>
      <c r="C13" s="168">
        <v>3429806</v>
      </c>
      <c r="D13" s="168">
        <v>485044</v>
      </c>
      <c r="E13" s="168">
        <v>1035747</v>
      </c>
      <c r="F13" s="172">
        <v>1471606.5238095238</v>
      </c>
      <c r="G13" s="172">
        <v>224698.47619047621</v>
      </c>
      <c r="H13" s="111">
        <f t="shared" si="0"/>
        <v>16269096</v>
      </c>
    </row>
    <row r="14" spans="1:8" x14ac:dyDescent="0.25">
      <c r="A14" s="173" t="s">
        <v>271</v>
      </c>
      <c r="B14" s="168">
        <v>7757572</v>
      </c>
      <c r="C14" s="168">
        <v>2370750</v>
      </c>
      <c r="D14" s="168">
        <v>437165</v>
      </c>
      <c r="E14" s="168">
        <v>1232348</v>
      </c>
      <c r="F14" s="172">
        <v>1267392.5238095238</v>
      </c>
      <c r="G14" s="172">
        <v>223768.47619047621</v>
      </c>
      <c r="H14" s="111">
        <f t="shared" si="0"/>
        <v>13288996</v>
      </c>
    </row>
    <row r="15" spans="1:8" x14ac:dyDescent="0.25">
      <c r="A15" s="173" t="s">
        <v>270</v>
      </c>
      <c r="B15" s="168">
        <v>9213726</v>
      </c>
      <c r="C15" s="168">
        <v>3800260</v>
      </c>
      <c r="D15" s="168">
        <v>630641</v>
      </c>
      <c r="E15" s="168">
        <v>1039554</v>
      </c>
      <c r="F15" s="172">
        <v>1542376.5238095238</v>
      </c>
      <c r="G15" s="172">
        <v>264333.47619047621</v>
      </c>
      <c r="H15" s="111">
        <f t="shared" si="0"/>
        <v>16490891</v>
      </c>
    </row>
    <row r="16" spans="1:8" x14ac:dyDescent="0.25">
      <c r="A16" s="173" t="s">
        <v>269</v>
      </c>
      <c r="B16" s="168">
        <v>8856704</v>
      </c>
      <c r="C16" s="168">
        <v>4942506</v>
      </c>
      <c r="D16" s="168">
        <v>871113</v>
      </c>
      <c r="E16" s="168">
        <v>1075946</v>
      </c>
      <c r="F16" s="172">
        <v>1594111.5238095238</v>
      </c>
      <c r="G16" s="172">
        <v>329050.47619047621</v>
      </c>
      <c r="H16" s="111">
        <f t="shared" si="0"/>
        <v>17669431</v>
      </c>
    </row>
    <row r="17" spans="1:8" x14ac:dyDescent="0.25">
      <c r="A17" s="173" t="s">
        <v>411</v>
      </c>
      <c r="B17" s="168">
        <v>8721503</v>
      </c>
      <c r="C17" s="168">
        <v>5270933</v>
      </c>
      <c r="D17" s="168">
        <v>685922</v>
      </c>
      <c r="E17" s="168">
        <v>919574</v>
      </c>
      <c r="F17" s="172">
        <v>1374533.5238095238</v>
      </c>
      <c r="G17" s="172">
        <v>228013.47619047601</v>
      </c>
      <c r="H17" s="111">
        <f t="shared" si="0"/>
        <v>17200479</v>
      </c>
    </row>
    <row r="18" spans="1:8" x14ac:dyDescent="0.25">
      <c r="A18" s="173" t="s">
        <v>410</v>
      </c>
      <c r="B18" s="168">
        <v>6783990</v>
      </c>
      <c r="C18" s="168">
        <v>5172581</v>
      </c>
      <c r="D18" s="168">
        <v>589137</v>
      </c>
      <c r="E18" s="168">
        <v>815539</v>
      </c>
      <c r="F18" s="172">
        <v>1276475.5238095238</v>
      </c>
      <c r="G18" s="172">
        <v>183981.47619047621</v>
      </c>
      <c r="H18" s="111">
        <f t="shared" si="0"/>
        <v>14821704</v>
      </c>
    </row>
    <row r="19" spans="1:8" x14ac:dyDescent="0.25">
      <c r="A19" s="169" t="s">
        <v>266</v>
      </c>
      <c r="B19" s="168">
        <v>14070212</v>
      </c>
      <c r="C19" s="168">
        <v>6978599</v>
      </c>
      <c r="D19" s="168">
        <v>1217776</v>
      </c>
      <c r="E19" s="168">
        <v>994717</v>
      </c>
      <c r="F19" s="171">
        <v>1460408.5238095238</v>
      </c>
      <c r="G19" s="170">
        <v>448489.47619047621</v>
      </c>
      <c r="H19" s="111">
        <f t="shared" si="0"/>
        <v>25170202</v>
      </c>
    </row>
    <row r="20" spans="1:8" x14ac:dyDescent="0.25">
      <c r="A20" s="169" t="s">
        <v>265</v>
      </c>
      <c r="B20" s="168">
        <v>13669514</v>
      </c>
      <c r="C20" s="168">
        <v>6301415</v>
      </c>
      <c r="D20" s="168">
        <v>747059</v>
      </c>
      <c r="E20" s="168">
        <v>1118329</v>
      </c>
      <c r="F20" s="167">
        <v>1383139.5238095238</v>
      </c>
      <c r="G20" s="167">
        <v>279318.47619047621</v>
      </c>
      <c r="H20" s="111">
        <f t="shared" si="0"/>
        <v>23498775</v>
      </c>
    </row>
    <row r="21" spans="1:8" x14ac:dyDescent="0.25">
      <c r="A21" s="169" t="s">
        <v>409</v>
      </c>
      <c r="B21" s="168">
        <v>12183233</v>
      </c>
      <c r="C21" s="168">
        <v>3764620</v>
      </c>
      <c r="D21" s="168">
        <v>660856</v>
      </c>
      <c r="E21" s="168">
        <v>941968</v>
      </c>
      <c r="F21" s="167">
        <v>1406308.5238095238</v>
      </c>
      <c r="G21" s="167">
        <v>273926.47619047621</v>
      </c>
      <c r="H21" s="111">
        <f t="shared" si="0"/>
        <v>19230912</v>
      </c>
    </row>
    <row r="22" spans="1:8" x14ac:dyDescent="0.25">
      <c r="A22" s="169" t="s">
        <v>408</v>
      </c>
      <c r="B22" s="168">
        <v>11352362</v>
      </c>
      <c r="C22" s="168">
        <v>3850648</v>
      </c>
      <c r="D22" s="168">
        <v>561624</v>
      </c>
      <c r="E22" s="168">
        <v>893419</v>
      </c>
      <c r="F22" s="167">
        <v>1532041.5238095238</v>
      </c>
      <c r="G22" s="167">
        <v>275317.47619047621</v>
      </c>
      <c r="H22" s="111">
        <f t="shared" si="0"/>
        <v>18465412</v>
      </c>
    </row>
    <row r="23" spans="1:8" x14ac:dyDescent="0.25">
      <c r="A23" s="169" t="s">
        <v>262</v>
      </c>
      <c r="B23" s="168">
        <v>6189461</v>
      </c>
      <c r="C23" s="168">
        <v>3087018</v>
      </c>
      <c r="D23" s="168">
        <v>416346</v>
      </c>
      <c r="E23" s="168">
        <v>702683</v>
      </c>
      <c r="F23" s="167">
        <v>1284950.5238095238</v>
      </c>
      <c r="G23" s="167">
        <v>299931.47619047621</v>
      </c>
      <c r="H23" s="111">
        <f t="shared" si="0"/>
        <v>11980390</v>
      </c>
    </row>
    <row r="24" spans="1:8" x14ac:dyDescent="0.25">
      <c r="A24" s="169" t="s">
        <v>261</v>
      </c>
      <c r="B24" s="168">
        <v>6766003</v>
      </c>
      <c r="C24" s="168">
        <v>2455391</v>
      </c>
      <c r="D24" s="168">
        <v>383717</v>
      </c>
      <c r="E24" s="168">
        <v>842722</v>
      </c>
      <c r="F24" s="167">
        <v>1264155.5238095238</v>
      </c>
      <c r="G24" s="167">
        <v>314787.47619047621</v>
      </c>
      <c r="H24" s="111">
        <f t="shared" si="0"/>
        <v>12026776</v>
      </c>
    </row>
    <row r="25" spans="1:8" x14ac:dyDescent="0.25">
      <c r="A25" s="169" t="s">
        <v>260</v>
      </c>
      <c r="B25" s="168">
        <v>8920574</v>
      </c>
      <c r="C25" s="168">
        <v>4020702</v>
      </c>
      <c r="D25" s="168">
        <v>508903</v>
      </c>
      <c r="E25" s="168">
        <v>739003</v>
      </c>
      <c r="F25" s="167">
        <v>1306366.5238095238</v>
      </c>
      <c r="G25" s="167">
        <v>237488.47619047621</v>
      </c>
      <c r="H25" s="111">
        <f t="shared" si="0"/>
        <v>15733037</v>
      </c>
    </row>
    <row r="26" spans="1:8" x14ac:dyDescent="0.25">
      <c r="A26" s="169" t="s">
        <v>407</v>
      </c>
      <c r="B26" s="168">
        <v>9327853</v>
      </c>
      <c r="C26" s="168">
        <v>4736157</v>
      </c>
      <c r="D26" s="168">
        <v>657102</v>
      </c>
      <c r="E26" s="168">
        <v>751219</v>
      </c>
      <c r="F26" s="167">
        <v>1464181.5238095238</v>
      </c>
      <c r="G26" s="167">
        <v>169460.47619047621</v>
      </c>
      <c r="H26" s="111">
        <f t="shared" si="0"/>
        <v>17105973</v>
      </c>
    </row>
    <row r="27" spans="1:8" x14ac:dyDescent="0.25">
      <c r="A27" s="110" t="s">
        <v>406</v>
      </c>
      <c r="B27" s="166">
        <v>183388521</v>
      </c>
      <c r="C27" s="166">
        <v>85637467</v>
      </c>
      <c r="D27" s="166">
        <v>12516962</v>
      </c>
      <c r="E27" s="166">
        <v>19026060</v>
      </c>
      <c r="F27" s="165">
        <f>SUM(F6:F26)</f>
        <v>29365244.999999989</v>
      </c>
      <c r="G27" s="165">
        <f>SUM(G6:G26)</f>
        <v>5309188.9999999981</v>
      </c>
      <c r="H27" s="165">
        <f>SUM(H6:H26)</f>
        <v>335243444</v>
      </c>
    </row>
    <row r="28" spans="1:8" x14ac:dyDescent="0.25">
      <c r="A28" s="108" t="s">
        <v>405</v>
      </c>
      <c r="B28" s="141">
        <f t="shared" ref="B28:H28" si="1">B27/21</f>
        <v>8732786.7142857146</v>
      </c>
      <c r="C28" s="141">
        <f t="shared" si="1"/>
        <v>4077974.6190476189</v>
      </c>
      <c r="D28" s="141">
        <f t="shared" si="1"/>
        <v>596045.80952380947</v>
      </c>
      <c r="E28" s="141">
        <f t="shared" si="1"/>
        <v>906002.85714285716</v>
      </c>
      <c r="F28" s="140">
        <f t="shared" si="1"/>
        <v>1398344.9999999995</v>
      </c>
      <c r="G28" s="140">
        <f t="shared" si="1"/>
        <v>252818.52380952373</v>
      </c>
      <c r="H28" s="140">
        <f t="shared" si="1"/>
        <v>15963973.523809524</v>
      </c>
    </row>
    <row r="29" spans="1:8" x14ac:dyDescent="0.25">
      <c r="A29" s="164"/>
    </row>
    <row r="30" spans="1:8" x14ac:dyDescent="0.25">
      <c r="A30" s="162" t="s">
        <v>404</v>
      </c>
      <c r="B30" s="160">
        <v>10436711</v>
      </c>
      <c r="C30" s="160">
        <v>3475140</v>
      </c>
      <c r="D30" s="160">
        <v>734039</v>
      </c>
      <c r="E30" s="160">
        <v>896165</v>
      </c>
      <c r="F30" s="163">
        <v>1259508.6000000001</v>
      </c>
      <c r="G30" s="163">
        <v>268011.39999999991</v>
      </c>
      <c r="H30" s="111">
        <f t="shared" ref="H30:H49" si="2">B30+C30+D30+E30+F30+G30</f>
        <v>17069575</v>
      </c>
    </row>
    <row r="31" spans="1:8" x14ac:dyDescent="0.25">
      <c r="A31" s="162" t="s">
        <v>255</v>
      </c>
      <c r="B31" s="160">
        <v>4943176</v>
      </c>
      <c r="C31" s="160">
        <v>2022386</v>
      </c>
      <c r="D31" s="160">
        <v>393012</v>
      </c>
      <c r="E31" s="160">
        <v>831592</v>
      </c>
      <c r="F31" s="157">
        <v>928544.6</v>
      </c>
      <c r="G31" s="157">
        <v>186408.39999999991</v>
      </c>
      <c r="H31" s="111">
        <f t="shared" si="2"/>
        <v>9305119</v>
      </c>
    </row>
    <row r="32" spans="1:8" x14ac:dyDescent="0.25">
      <c r="A32" s="162" t="s">
        <v>254</v>
      </c>
      <c r="B32" s="160">
        <v>7724533</v>
      </c>
      <c r="C32" s="160">
        <v>3804686</v>
      </c>
      <c r="D32" s="160">
        <v>701212</v>
      </c>
      <c r="E32" s="160">
        <v>857083</v>
      </c>
      <c r="F32" s="157">
        <v>1216565.6000000001</v>
      </c>
      <c r="G32" s="157">
        <v>234293.39999999991</v>
      </c>
      <c r="H32" s="111">
        <f t="shared" si="2"/>
        <v>14538373</v>
      </c>
    </row>
    <row r="33" spans="1:8" x14ac:dyDescent="0.25">
      <c r="A33" s="162" t="s">
        <v>253</v>
      </c>
      <c r="B33" s="160">
        <v>5550550</v>
      </c>
      <c r="C33" s="160">
        <v>3282654</v>
      </c>
      <c r="D33" s="160">
        <v>450989</v>
      </c>
      <c r="E33" s="160">
        <v>1355672</v>
      </c>
      <c r="F33" s="157">
        <v>1451298.6</v>
      </c>
      <c r="G33" s="157">
        <v>215096.39999999991</v>
      </c>
      <c r="H33" s="111">
        <f t="shared" si="2"/>
        <v>12306260</v>
      </c>
    </row>
    <row r="34" spans="1:8" x14ac:dyDescent="0.25">
      <c r="A34" s="162" t="s">
        <v>403</v>
      </c>
      <c r="B34" s="160">
        <v>8839568</v>
      </c>
      <c r="C34" s="160">
        <v>4443106</v>
      </c>
      <c r="D34" s="160">
        <v>752317</v>
      </c>
      <c r="E34" s="160">
        <v>1163162</v>
      </c>
      <c r="F34" s="157">
        <v>1531183.6</v>
      </c>
      <c r="G34" s="157">
        <v>213391.39999999991</v>
      </c>
      <c r="H34" s="111">
        <f t="shared" si="2"/>
        <v>16942728</v>
      </c>
    </row>
    <row r="35" spans="1:8" x14ac:dyDescent="0.25">
      <c r="A35" s="162" t="s">
        <v>402</v>
      </c>
      <c r="B35" s="160">
        <v>5606002</v>
      </c>
      <c r="C35" s="160">
        <v>2716161</v>
      </c>
      <c r="D35" s="160">
        <v>405149</v>
      </c>
      <c r="E35" s="160">
        <v>1255703</v>
      </c>
      <c r="F35" s="157">
        <v>1737788.6</v>
      </c>
      <c r="G35" s="157">
        <v>213112.39999999991</v>
      </c>
      <c r="H35" s="111">
        <f t="shared" si="2"/>
        <v>11933916</v>
      </c>
    </row>
    <row r="36" spans="1:8" x14ac:dyDescent="0.25">
      <c r="A36" s="162" t="s">
        <v>250</v>
      </c>
      <c r="B36" s="160">
        <v>4651692</v>
      </c>
      <c r="C36" s="160">
        <v>2835416</v>
      </c>
      <c r="D36" s="160">
        <v>419967</v>
      </c>
      <c r="E36" s="160">
        <v>1040481</v>
      </c>
      <c r="F36" s="157">
        <v>1819673.6000000001</v>
      </c>
      <c r="G36" s="157">
        <v>178867.39999999991</v>
      </c>
      <c r="H36" s="111">
        <f t="shared" si="2"/>
        <v>10946097</v>
      </c>
    </row>
    <row r="37" spans="1:8" x14ac:dyDescent="0.25">
      <c r="A37" s="162" t="s">
        <v>249</v>
      </c>
      <c r="B37" s="160">
        <v>6499616</v>
      </c>
      <c r="C37" s="160">
        <v>3432041</v>
      </c>
      <c r="D37" s="160">
        <v>480679</v>
      </c>
      <c r="E37" s="160">
        <v>1048017</v>
      </c>
      <c r="F37" s="157">
        <v>1707867.6</v>
      </c>
      <c r="G37" s="157">
        <v>201224.39999999991</v>
      </c>
      <c r="H37" s="111">
        <f t="shared" si="2"/>
        <v>13369445</v>
      </c>
    </row>
    <row r="38" spans="1:8" x14ac:dyDescent="0.25">
      <c r="A38" s="162" t="s">
        <v>248</v>
      </c>
      <c r="B38" s="160">
        <v>7070431</v>
      </c>
      <c r="C38" s="160">
        <v>2881296</v>
      </c>
      <c r="D38" s="160">
        <v>450345</v>
      </c>
      <c r="E38" s="160">
        <v>950742</v>
      </c>
      <c r="F38" s="157">
        <v>1418478.6</v>
      </c>
      <c r="G38" s="157">
        <v>193418.39999999991</v>
      </c>
      <c r="H38" s="111">
        <f t="shared" si="2"/>
        <v>12964711</v>
      </c>
    </row>
    <row r="39" spans="1:8" x14ac:dyDescent="0.25">
      <c r="A39" s="162" t="s">
        <v>401</v>
      </c>
      <c r="B39" s="160">
        <v>9020865</v>
      </c>
      <c r="C39" s="160">
        <v>3023367</v>
      </c>
      <c r="D39" s="160">
        <v>507707</v>
      </c>
      <c r="E39" s="160">
        <v>893847</v>
      </c>
      <c r="F39" s="157">
        <v>1601364.6</v>
      </c>
      <c r="G39" s="157">
        <v>155786.39999999991</v>
      </c>
      <c r="H39" s="111">
        <f t="shared" si="2"/>
        <v>15202937</v>
      </c>
    </row>
    <row r="40" spans="1:8" x14ac:dyDescent="0.25">
      <c r="A40" s="162" t="s">
        <v>400</v>
      </c>
      <c r="B40" s="160">
        <v>5367234</v>
      </c>
      <c r="C40" s="160">
        <v>2364271</v>
      </c>
      <c r="D40" s="160">
        <v>435562</v>
      </c>
      <c r="E40" s="160">
        <v>881221</v>
      </c>
      <c r="F40" s="157">
        <v>1792374.6</v>
      </c>
      <c r="G40" s="157">
        <v>177218.39999999991</v>
      </c>
      <c r="H40" s="111">
        <f t="shared" si="2"/>
        <v>11017881</v>
      </c>
    </row>
    <row r="41" spans="1:8" x14ac:dyDescent="0.25">
      <c r="A41" s="162" t="s">
        <v>245</v>
      </c>
      <c r="B41" s="160">
        <v>9083183</v>
      </c>
      <c r="C41" s="160">
        <v>2684528</v>
      </c>
      <c r="D41" s="160">
        <v>682513</v>
      </c>
      <c r="E41" s="160">
        <v>1116251</v>
      </c>
      <c r="F41" s="157">
        <v>1802123.6</v>
      </c>
      <c r="G41" s="157">
        <v>236164.39999999991</v>
      </c>
      <c r="H41" s="111">
        <f t="shared" si="2"/>
        <v>15604763</v>
      </c>
    </row>
    <row r="42" spans="1:8" x14ac:dyDescent="0.25">
      <c r="A42" s="162" t="s">
        <v>244</v>
      </c>
      <c r="B42" s="160">
        <v>10766702</v>
      </c>
      <c r="C42" s="160">
        <v>3376344</v>
      </c>
      <c r="D42" s="160">
        <v>628805</v>
      </c>
      <c r="E42" s="160">
        <v>954788</v>
      </c>
      <c r="F42" s="157">
        <v>1521770.6</v>
      </c>
      <c r="G42" s="157">
        <v>259774.39999999991</v>
      </c>
      <c r="H42" s="111">
        <f t="shared" si="2"/>
        <v>17508184</v>
      </c>
    </row>
    <row r="43" spans="1:8" x14ac:dyDescent="0.25">
      <c r="A43" s="162" t="s">
        <v>399</v>
      </c>
      <c r="B43" s="160">
        <v>10088935</v>
      </c>
      <c r="C43" s="160">
        <v>3112889</v>
      </c>
      <c r="D43" s="160">
        <v>640463</v>
      </c>
      <c r="E43" s="160">
        <v>1060886</v>
      </c>
      <c r="F43" s="157">
        <v>1710687.6</v>
      </c>
      <c r="G43" s="157">
        <v>265302.39999999991</v>
      </c>
      <c r="H43" s="111">
        <f t="shared" si="2"/>
        <v>16879163</v>
      </c>
    </row>
    <row r="44" spans="1:8" x14ac:dyDescent="0.25">
      <c r="A44" s="162" t="s">
        <v>398</v>
      </c>
      <c r="B44" s="160">
        <v>8132134</v>
      </c>
      <c r="C44" s="160">
        <v>3121812</v>
      </c>
      <c r="D44" s="160">
        <v>451629</v>
      </c>
      <c r="E44" s="160">
        <v>897834</v>
      </c>
      <c r="F44" s="157">
        <v>1391668.6</v>
      </c>
      <c r="G44" s="157">
        <v>214060.39999999991</v>
      </c>
      <c r="H44" s="111">
        <f t="shared" si="2"/>
        <v>14209138</v>
      </c>
    </row>
    <row r="45" spans="1:8" x14ac:dyDescent="0.25">
      <c r="A45" s="162" t="s">
        <v>241</v>
      </c>
      <c r="B45" s="160">
        <v>8325909</v>
      </c>
      <c r="C45" s="160">
        <v>3174480</v>
      </c>
      <c r="D45" s="160">
        <v>493472</v>
      </c>
      <c r="E45" s="160">
        <v>1176158</v>
      </c>
      <c r="F45" s="157">
        <v>1295845.6000000001</v>
      </c>
      <c r="G45" s="157">
        <v>253366.39999999991</v>
      </c>
      <c r="H45" s="111">
        <f t="shared" si="2"/>
        <v>14719231</v>
      </c>
    </row>
    <row r="46" spans="1:8" x14ac:dyDescent="0.25">
      <c r="A46" s="162" t="s">
        <v>240</v>
      </c>
      <c r="B46" s="160">
        <v>10500043</v>
      </c>
      <c r="C46" s="160">
        <v>3318255</v>
      </c>
      <c r="D46" s="160">
        <v>673069</v>
      </c>
      <c r="E46" s="160">
        <v>1102626</v>
      </c>
      <c r="F46" s="157">
        <v>1630543.6</v>
      </c>
      <c r="G46" s="157">
        <v>261616.39999999991</v>
      </c>
      <c r="H46" s="111">
        <f t="shared" si="2"/>
        <v>17486153</v>
      </c>
    </row>
    <row r="47" spans="1:8" x14ac:dyDescent="0.25">
      <c r="A47" s="162" t="s">
        <v>239</v>
      </c>
      <c r="B47" s="160">
        <v>11927205</v>
      </c>
      <c r="C47" s="160">
        <v>2864031</v>
      </c>
      <c r="D47" s="160">
        <v>768180</v>
      </c>
      <c r="E47" s="160">
        <v>1125656</v>
      </c>
      <c r="F47" s="157">
        <v>1620888.6</v>
      </c>
      <c r="G47" s="157">
        <v>318777.39999999991</v>
      </c>
      <c r="H47" s="111">
        <f t="shared" si="2"/>
        <v>18624738</v>
      </c>
    </row>
    <row r="48" spans="1:8" x14ac:dyDescent="0.25">
      <c r="A48" s="161" t="s">
        <v>397</v>
      </c>
      <c r="B48" s="160">
        <v>14123164</v>
      </c>
      <c r="C48" s="160">
        <v>2771352</v>
      </c>
      <c r="D48" s="160">
        <v>594959</v>
      </c>
      <c r="E48" s="160">
        <v>1167220</v>
      </c>
      <c r="F48" s="157">
        <v>1875509.6</v>
      </c>
      <c r="G48" s="157">
        <v>256212.39999999991</v>
      </c>
      <c r="H48" s="111">
        <f t="shared" si="2"/>
        <v>20788417</v>
      </c>
    </row>
    <row r="49" spans="1:8" x14ac:dyDescent="0.25">
      <c r="A49" s="161" t="s">
        <v>396</v>
      </c>
      <c r="B49" s="160">
        <v>11038772</v>
      </c>
      <c r="C49" s="160">
        <v>3600491</v>
      </c>
      <c r="D49" s="160">
        <v>660037</v>
      </c>
      <c r="E49" s="160">
        <v>1037270</v>
      </c>
      <c r="F49" s="157">
        <v>1386554.6</v>
      </c>
      <c r="G49" s="157">
        <v>226610.39999999991</v>
      </c>
      <c r="H49" s="111">
        <f t="shared" si="2"/>
        <v>17949735</v>
      </c>
    </row>
    <row r="50" spans="1:8" x14ac:dyDescent="0.25">
      <c r="A50" s="110" t="s">
        <v>395</v>
      </c>
      <c r="B50" s="159">
        <v>169696425</v>
      </c>
      <c r="C50" s="159">
        <v>62304706</v>
      </c>
      <c r="D50" s="159">
        <v>11324105</v>
      </c>
      <c r="E50" s="159">
        <v>20812374</v>
      </c>
      <c r="F50" s="158">
        <f>SUM(F30:F49)</f>
        <v>30700241.000000011</v>
      </c>
      <c r="G50" s="158">
        <f>SUM(G30:G49)</f>
        <v>4528712.9999999981</v>
      </c>
      <c r="H50" s="158">
        <f>SUM(H30:H49)</f>
        <v>299366564</v>
      </c>
    </row>
    <row r="51" spans="1:8" x14ac:dyDescent="0.25">
      <c r="A51" s="108" t="s">
        <v>394</v>
      </c>
      <c r="B51" s="141">
        <f t="shared" ref="B51:H51" si="3">B50/20</f>
        <v>8484821.25</v>
      </c>
      <c r="C51" s="141">
        <f t="shared" si="3"/>
        <v>3115235.3</v>
      </c>
      <c r="D51" s="141">
        <f t="shared" si="3"/>
        <v>566205.25</v>
      </c>
      <c r="E51" s="141">
        <f t="shared" si="3"/>
        <v>1040618.7</v>
      </c>
      <c r="F51" s="140">
        <f t="shared" si="3"/>
        <v>1535012.0500000005</v>
      </c>
      <c r="G51" s="140">
        <f t="shared" si="3"/>
        <v>226435.64999999991</v>
      </c>
      <c r="H51" s="140">
        <f t="shared" si="3"/>
        <v>14968328.199999999</v>
      </c>
    </row>
    <row r="53" spans="1:8" x14ac:dyDescent="0.25">
      <c r="A53" s="155" t="s">
        <v>235</v>
      </c>
      <c r="B53" s="154">
        <v>8660164</v>
      </c>
      <c r="C53" s="154">
        <v>3108486</v>
      </c>
      <c r="D53" s="154">
        <v>699269</v>
      </c>
      <c r="E53" s="154">
        <v>997051</v>
      </c>
      <c r="F53" s="157">
        <v>1588738.95</v>
      </c>
      <c r="G53" s="157">
        <v>227880.05</v>
      </c>
      <c r="H53" s="111">
        <f t="shared" ref="H53:H72" si="4">B53+C53+D53+E53+F53+G53</f>
        <v>15281589</v>
      </c>
    </row>
    <row r="54" spans="1:8" x14ac:dyDescent="0.25">
      <c r="A54" s="155" t="s">
        <v>234</v>
      </c>
      <c r="B54" s="154">
        <v>9616021</v>
      </c>
      <c r="C54" s="154">
        <v>4283424</v>
      </c>
      <c r="D54" s="154">
        <v>626276</v>
      </c>
      <c r="E54" s="154">
        <v>1144213</v>
      </c>
      <c r="F54" s="157">
        <v>1799483.95</v>
      </c>
      <c r="G54" s="157">
        <v>283978.05</v>
      </c>
      <c r="H54" s="111">
        <f t="shared" si="4"/>
        <v>17753396</v>
      </c>
    </row>
    <row r="55" spans="1:8" x14ac:dyDescent="0.25">
      <c r="A55" s="155" t="s">
        <v>233</v>
      </c>
      <c r="B55" s="154">
        <v>9551790</v>
      </c>
      <c r="C55" s="154">
        <v>3779437</v>
      </c>
      <c r="D55" s="154">
        <v>721779</v>
      </c>
      <c r="E55" s="154">
        <v>1031929</v>
      </c>
      <c r="F55" s="157">
        <v>2109931.9500000002</v>
      </c>
      <c r="G55" s="157">
        <v>263231.05</v>
      </c>
      <c r="H55" s="111">
        <f t="shared" si="4"/>
        <v>17458098</v>
      </c>
    </row>
    <row r="56" spans="1:8" x14ac:dyDescent="0.25">
      <c r="A56" s="155" t="s">
        <v>232</v>
      </c>
      <c r="B56" s="154">
        <v>9726951</v>
      </c>
      <c r="C56" s="154">
        <v>3857501</v>
      </c>
      <c r="D56" s="154">
        <v>746179</v>
      </c>
      <c r="E56" s="154">
        <v>935251</v>
      </c>
      <c r="F56" s="157">
        <v>1722567.95</v>
      </c>
      <c r="G56" s="157">
        <v>281462.05</v>
      </c>
      <c r="H56" s="111">
        <f t="shared" si="4"/>
        <v>17269912</v>
      </c>
    </row>
    <row r="57" spans="1:8" x14ac:dyDescent="0.25">
      <c r="A57" s="155" t="s">
        <v>393</v>
      </c>
      <c r="B57" s="154">
        <v>9529736</v>
      </c>
      <c r="C57" s="154">
        <v>4697228</v>
      </c>
      <c r="D57" s="154">
        <v>862149</v>
      </c>
      <c r="E57" s="154">
        <v>822717</v>
      </c>
      <c r="F57" s="157">
        <v>1603479.95</v>
      </c>
      <c r="G57" s="157">
        <v>227113.05</v>
      </c>
      <c r="H57" s="111">
        <f t="shared" si="4"/>
        <v>17742423</v>
      </c>
    </row>
    <row r="58" spans="1:8" x14ac:dyDescent="0.25">
      <c r="A58" s="155" t="s">
        <v>230</v>
      </c>
      <c r="B58" s="154">
        <v>6770135</v>
      </c>
      <c r="C58" s="154">
        <v>3799586</v>
      </c>
      <c r="D58" s="154">
        <v>867661</v>
      </c>
      <c r="E58" s="154">
        <v>1050629</v>
      </c>
      <c r="F58" s="156">
        <v>1505514.95</v>
      </c>
      <c r="G58" s="156">
        <v>207846.05</v>
      </c>
      <c r="H58" s="111">
        <f t="shared" si="4"/>
        <v>14201372</v>
      </c>
    </row>
    <row r="59" spans="1:8" x14ac:dyDescent="0.25">
      <c r="A59" s="155" t="s">
        <v>229</v>
      </c>
      <c r="B59" s="154">
        <v>9136739</v>
      </c>
      <c r="C59" s="154">
        <v>5080835</v>
      </c>
      <c r="D59" s="154">
        <v>1086761</v>
      </c>
      <c r="E59" s="154">
        <v>937504</v>
      </c>
      <c r="F59" s="156">
        <v>1784134.95</v>
      </c>
      <c r="G59" s="156">
        <v>269391.05</v>
      </c>
      <c r="H59" s="111">
        <f t="shared" si="4"/>
        <v>18295365</v>
      </c>
    </row>
    <row r="60" spans="1:8" x14ac:dyDescent="0.25">
      <c r="A60" s="155" t="s">
        <v>228</v>
      </c>
      <c r="B60" s="154">
        <v>7084583</v>
      </c>
      <c r="C60" s="154">
        <v>4347982</v>
      </c>
      <c r="D60" s="154">
        <v>1173261</v>
      </c>
      <c r="E60" s="154">
        <v>847684</v>
      </c>
      <c r="F60" s="156">
        <v>1683170.95</v>
      </c>
      <c r="G60" s="156">
        <v>191600.05</v>
      </c>
      <c r="H60" s="111">
        <f t="shared" si="4"/>
        <v>15328281</v>
      </c>
    </row>
    <row r="61" spans="1:8" x14ac:dyDescent="0.25">
      <c r="A61" s="155" t="s">
        <v>227</v>
      </c>
      <c r="B61" s="154">
        <v>9858489</v>
      </c>
      <c r="C61" s="154">
        <v>7092398</v>
      </c>
      <c r="D61" s="154">
        <v>1217674</v>
      </c>
      <c r="E61" s="154">
        <v>783764</v>
      </c>
      <c r="F61" s="156">
        <v>1812074.95</v>
      </c>
      <c r="G61" s="156">
        <v>219733.05</v>
      </c>
      <c r="H61" s="111">
        <f t="shared" si="4"/>
        <v>20984133</v>
      </c>
    </row>
    <row r="62" spans="1:8" x14ac:dyDescent="0.25">
      <c r="A62" s="155" t="s">
        <v>392</v>
      </c>
      <c r="B62" s="154">
        <v>11690880</v>
      </c>
      <c r="C62" s="154">
        <v>7833182</v>
      </c>
      <c r="D62" s="154">
        <v>1113515</v>
      </c>
      <c r="E62" s="154">
        <v>893169</v>
      </c>
      <c r="F62" s="156">
        <v>1722497.95</v>
      </c>
      <c r="G62" s="156">
        <v>242422.05</v>
      </c>
      <c r="H62" s="111">
        <f t="shared" si="4"/>
        <v>23495666</v>
      </c>
    </row>
    <row r="63" spans="1:8" x14ac:dyDescent="0.25">
      <c r="A63" s="155" t="s">
        <v>225</v>
      </c>
      <c r="B63" s="154">
        <v>7946850</v>
      </c>
      <c r="C63" s="154">
        <v>7249844</v>
      </c>
      <c r="D63" s="154">
        <v>838822</v>
      </c>
      <c r="E63" s="154">
        <v>752566</v>
      </c>
      <c r="F63" s="156">
        <v>1739197.95</v>
      </c>
      <c r="G63" s="156">
        <v>349506.05</v>
      </c>
      <c r="H63" s="111">
        <f t="shared" si="4"/>
        <v>18876786</v>
      </c>
    </row>
    <row r="64" spans="1:8" x14ac:dyDescent="0.25">
      <c r="A64" s="155" t="s">
        <v>224</v>
      </c>
      <c r="B64" s="154">
        <v>8274961</v>
      </c>
      <c r="C64" s="154">
        <v>6102692</v>
      </c>
      <c r="D64" s="154">
        <v>782405</v>
      </c>
      <c r="E64" s="154">
        <v>881988</v>
      </c>
      <c r="F64" s="156">
        <v>1809450.95</v>
      </c>
      <c r="G64" s="156">
        <v>277343.05</v>
      </c>
      <c r="H64" s="111">
        <f t="shared" si="4"/>
        <v>18128840</v>
      </c>
    </row>
    <row r="65" spans="1:8" x14ac:dyDescent="0.25">
      <c r="A65" s="155" t="s">
        <v>223</v>
      </c>
      <c r="B65" s="154">
        <v>8921742</v>
      </c>
      <c r="C65" s="154">
        <v>5784002</v>
      </c>
      <c r="D65" s="154">
        <v>802582</v>
      </c>
      <c r="E65" s="154">
        <v>890209</v>
      </c>
      <c r="F65" s="156">
        <v>2018991.95</v>
      </c>
      <c r="G65" s="156">
        <v>473388.05</v>
      </c>
      <c r="H65" s="111">
        <f t="shared" si="4"/>
        <v>18890915</v>
      </c>
    </row>
    <row r="66" spans="1:8" x14ac:dyDescent="0.25">
      <c r="A66" s="155" t="s">
        <v>222</v>
      </c>
      <c r="B66" s="154">
        <v>5540175</v>
      </c>
      <c r="C66" s="154">
        <v>3352214</v>
      </c>
      <c r="D66" s="154">
        <v>665796</v>
      </c>
      <c r="E66" s="154">
        <v>1117774</v>
      </c>
      <c r="F66" s="156">
        <v>1711698.95</v>
      </c>
      <c r="G66" s="156">
        <v>418559.05</v>
      </c>
      <c r="H66" s="111">
        <f t="shared" si="4"/>
        <v>12806217</v>
      </c>
    </row>
    <row r="67" spans="1:8" x14ac:dyDescent="0.25">
      <c r="A67" s="155" t="s">
        <v>220</v>
      </c>
      <c r="B67" s="154">
        <v>4758655</v>
      </c>
      <c r="C67" s="154">
        <v>2376815</v>
      </c>
      <c r="D67" s="154">
        <v>349512</v>
      </c>
      <c r="E67" s="154">
        <v>750167</v>
      </c>
      <c r="F67" s="156">
        <v>1185340.95</v>
      </c>
      <c r="G67" s="156">
        <v>188267.05</v>
      </c>
      <c r="H67" s="111">
        <f t="shared" si="4"/>
        <v>9608757</v>
      </c>
    </row>
    <row r="68" spans="1:8" x14ac:dyDescent="0.25">
      <c r="A68" s="155" t="s">
        <v>219</v>
      </c>
      <c r="B68" s="154">
        <v>5318676</v>
      </c>
      <c r="C68" s="154">
        <v>2648042</v>
      </c>
      <c r="D68" s="154">
        <v>503810</v>
      </c>
      <c r="E68" s="154">
        <v>728292</v>
      </c>
      <c r="F68" s="156">
        <v>1597075.95</v>
      </c>
      <c r="G68" s="156">
        <v>300501.05</v>
      </c>
      <c r="H68" s="111">
        <f t="shared" si="4"/>
        <v>11096397</v>
      </c>
    </row>
    <row r="69" spans="1:8" x14ac:dyDescent="0.25">
      <c r="A69" s="155" t="s">
        <v>218</v>
      </c>
      <c r="B69" s="154">
        <v>4767340</v>
      </c>
      <c r="C69" s="154">
        <v>2439716</v>
      </c>
      <c r="D69" s="154">
        <v>570980</v>
      </c>
      <c r="E69" s="154">
        <v>904439</v>
      </c>
      <c r="F69" s="112">
        <v>1646272.95</v>
      </c>
      <c r="G69" s="112">
        <v>350357.05</v>
      </c>
      <c r="H69" s="111">
        <f t="shared" si="4"/>
        <v>10679105</v>
      </c>
    </row>
    <row r="70" spans="1:8" x14ac:dyDescent="0.25">
      <c r="A70" s="155" t="s">
        <v>217</v>
      </c>
      <c r="B70" s="154">
        <v>5131990</v>
      </c>
      <c r="C70" s="154">
        <v>2992377</v>
      </c>
      <c r="D70" s="154">
        <v>546921</v>
      </c>
      <c r="E70" s="154">
        <v>683219</v>
      </c>
      <c r="F70" s="112">
        <v>1446650.95</v>
      </c>
      <c r="G70" s="112">
        <v>303915.05</v>
      </c>
      <c r="H70" s="111">
        <f t="shared" si="4"/>
        <v>11105073</v>
      </c>
    </row>
    <row r="71" spans="1:8" x14ac:dyDescent="0.25">
      <c r="A71" s="155" t="s">
        <v>391</v>
      </c>
      <c r="B71" s="154">
        <v>3960375</v>
      </c>
      <c r="C71" s="154">
        <v>2319243</v>
      </c>
      <c r="D71" s="154">
        <v>450641</v>
      </c>
      <c r="E71" s="154">
        <v>798045</v>
      </c>
      <c r="F71" s="112">
        <v>1173741.95</v>
      </c>
      <c r="G71" s="112">
        <v>254155.05</v>
      </c>
      <c r="H71" s="111">
        <f t="shared" si="4"/>
        <v>8956201</v>
      </c>
    </row>
    <row r="72" spans="1:8" x14ac:dyDescent="0.25">
      <c r="A72" s="155" t="s">
        <v>215</v>
      </c>
      <c r="B72" s="154">
        <v>3988241</v>
      </c>
      <c r="C72" s="154">
        <v>2502548</v>
      </c>
      <c r="D72" s="154">
        <v>554356</v>
      </c>
      <c r="E72" s="154">
        <v>1109989</v>
      </c>
      <c r="F72" s="112">
        <v>1476401.95</v>
      </c>
      <c r="G72" s="112">
        <v>196460.05</v>
      </c>
      <c r="H72" s="111">
        <f t="shared" si="4"/>
        <v>9827996</v>
      </c>
    </row>
    <row r="73" spans="1:8" x14ac:dyDescent="0.25">
      <c r="A73" s="110" t="s">
        <v>390</v>
      </c>
      <c r="B73" s="153">
        <v>150234493</v>
      </c>
      <c r="C73" s="153">
        <v>85647552</v>
      </c>
      <c r="D73" s="153">
        <v>15180349</v>
      </c>
      <c r="E73" s="153">
        <v>18060599</v>
      </c>
      <c r="F73" s="109">
        <f>SUM(F53:F72)</f>
        <v>33136420.999999989</v>
      </c>
      <c r="G73" s="109">
        <f>SUM(G53:G72)</f>
        <v>5527107.9999999981</v>
      </c>
      <c r="H73" s="109">
        <f>SUM(H53:H72)</f>
        <v>307786522</v>
      </c>
    </row>
    <row r="74" spans="1:8" x14ac:dyDescent="0.25">
      <c r="A74" s="108" t="s">
        <v>389</v>
      </c>
      <c r="B74" s="141">
        <f t="shared" ref="B74:H74" si="5">B73/20</f>
        <v>7511724.6500000004</v>
      </c>
      <c r="C74" s="141">
        <f t="shared" si="5"/>
        <v>4282377.5999999996</v>
      </c>
      <c r="D74" s="141">
        <f t="shared" si="5"/>
        <v>759017.45</v>
      </c>
      <c r="E74" s="141">
        <f t="shared" si="5"/>
        <v>903029.95</v>
      </c>
      <c r="F74" s="140">
        <f t="shared" si="5"/>
        <v>1656821.0499999993</v>
      </c>
      <c r="G74" s="140">
        <f t="shared" si="5"/>
        <v>276355.39999999991</v>
      </c>
      <c r="H74" s="140">
        <f t="shared" si="5"/>
        <v>15389326.1</v>
      </c>
    </row>
    <row r="76" spans="1:8" x14ac:dyDescent="0.25">
      <c r="A76" s="150" t="s">
        <v>212</v>
      </c>
      <c r="B76" s="149">
        <v>6442027</v>
      </c>
      <c r="C76" s="149">
        <v>3523980</v>
      </c>
      <c r="D76" s="149">
        <v>723822</v>
      </c>
      <c r="E76" s="149">
        <v>1357966</v>
      </c>
      <c r="F76" s="112">
        <v>1423935.6499999962</v>
      </c>
      <c r="G76" s="112">
        <v>318487.35000000393</v>
      </c>
      <c r="H76" s="111">
        <f t="shared" ref="H76:H97" si="6">B76+C76+D76+E76+F76+G76</f>
        <v>13790218</v>
      </c>
    </row>
    <row r="77" spans="1:8" x14ac:dyDescent="0.25">
      <c r="A77" s="150" t="s">
        <v>211</v>
      </c>
      <c r="B77" s="149">
        <v>7336374</v>
      </c>
      <c r="C77" s="149">
        <v>2862048</v>
      </c>
      <c r="D77" s="149">
        <v>572627</v>
      </c>
      <c r="E77" s="149">
        <v>1059669</v>
      </c>
      <c r="F77" s="112">
        <v>1567940.6499999962</v>
      </c>
      <c r="G77" s="112">
        <v>199991.35000000391</v>
      </c>
      <c r="H77" s="111">
        <f t="shared" si="6"/>
        <v>13598650</v>
      </c>
    </row>
    <row r="78" spans="1:8" x14ac:dyDescent="0.25">
      <c r="A78" s="150" t="s">
        <v>210</v>
      </c>
      <c r="B78" s="149">
        <v>6019310</v>
      </c>
      <c r="C78" s="149">
        <v>2394448</v>
      </c>
      <c r="D78" s="149">
        <v>600784</v>
      </c>
      <c r="E78" s="149">
        <v>789250</v>
      </c>
      <c r="F78" s="112">
        <v>1516123.6499999962</v>
      </c>
      <c r="G78" s="112">
        <v>198651.35000000391</v>
      </c>
      <c r="H78" s="111">
        <f t="shared" si="6"/>
        <v>11518567</v>
      </c>
    </row>
    <row r="79" spans="1:8" x14ac:dyDescent="0.25">
      <c r="A79" s="152" t="s">
        <v>388</v>
      </c>
      <c r="B79" s="149">
        <v>6976946</v>
      </c>
      <c r="C79" s="149">
        <v>2803891</v>
      </c>
      <c r="D79" s="149">
        <v>526381</v>
      </c>
      <c r="E79" s="149">
        <v>751776</v>
      </c>
      <c r="F79" s="112">
        <v>1109502.6499999962</v>
      </c>
      <c r="G79" s="112">
        <v>168002.35000000391</v>
      </c>
      <c r="H79" s="111">
        <f t="shared" si="6"/>
        <v>12336499</v>
      </c>
    </row>
    <row r="80" spans="1:8" x14ac:dyDescent="0.25">
      <c r="A80" s="150" t="s">
        <v>208</v>
      </c>
      <c r="B80" s="151">
        <v>4593796</v>
      </c>
      <c r="C80" s="151">
        <v>2251447</v>
      </c>
      <c r="D80" s="151">
        <v>371790</v>
      </c>
      <c r="E80" s="151">
        <v>885756</v>
      </c>
      <c r="F80" s="112">
        <v>1303792.6499999962</v>
      </c>
      <c r="G80" s="112">
        <v>179975.35000000391</v>
      </c>
      <c r="H80" s="111">
        <f t="shared" si="6"/>
        <v>9586557</v>
      </c>
    </row>
    <row r="81" spans="1:8" x14ac:dyDescent="0.25">
      <c r="A81" s="150" t="s">
        <v>207</v>
      </c>
      <c r="B81" s="151">
        <v>4781998</v>
      </c>
      <c r="C81" s="151">
        <v>2121417</v>
      </c>
      <c r="D81" s="151">
        <v>467951</v>
      </c>
      <c r="E81" s="151">
        <v>875237</v>
      </c>
      <c r="F81" s="112">
        <v>1533746.6499999962</v>
      </c>
      <c r="G81" s="112">
        <v>176595.35000000391</v>
      </c>
      <c r="H81" s="111">
        <f t="shared" si="6"/>
        <v>9956945</v>
      </c>
    </row>
    <row r="82" spans="1:8" x14ac:dyDescent="0.25">
      <c r="A82" s="150" t="s">
        <v>206</v>
      </c>
      <c r="B82" s="151">
        <v>6065398</v>
      </c>
      <c r="C82" s="151">
        <v>2737860</v>
      </c>
      <c r="D82" s="151">
        <v>519220</v>
      </c>
      <c r="E82" s="151">
        <v>1166397</v>
      </c>
      <c r="F82" s="112">
        <v>1775908.6499999962</v>
      </c>
      <c r="G82" s="112">
        <v>224898.35000000391</v>
      </c>
      <c r="H82" s="111">
        <f t="shared" si="6"/>
        <v>12489682</v>
      </c>
    </row>
    <row r="83" spans="1:8" x14ac:dyDescent="0.25">
      <c r="A83" s="150" t="s">
        <v>387</v>
      </c>
      <c r="B83" s="149">
        <v>6364397</v>
      </c>
      <c r="C83" s="149">
        <v>2644674</v>
      </c>
      <c r="D83" s="149">
        <v>718444</v>
      </c>
      <c r="E83" s="149">
        <v>1150393</v>
      </c>
      <c r="F83" s="112">
        <v>1614664.6499999962</v>
      </c>
      <c r="G83" s="112">
        <v>199890.35000000391</v>
      </c>
      <c r="H83" s="111">
        <f t="shared" si="6"/>
        <v>12692463</v>
      </c>
    </row>
    <row r="84" spans="1:8" x14ac:dyDescent="0.25">
      <c r="A84" s="150" t="s">
        <v>386</v>
      </c>
      <c r="B84" s="149">
        <v>4431994</v>
      </c>
      <c r="C84" s="149">
        <v>3013695</v>
      </c>
      <c r="D84" s="149">
        <v>549500</v>
      </c>
      <c r="E84" s="149">
        <v>940684</v>
      </c>
      <c r="F84" s="112">
        <v>1255941.6499999962</v>
      </c>
      <c r="G84" s="112">
        <v>159191.35000000391</v>
      </c>
      <c r="H84" s="111">
        <f t="shared" si="6"/>
        <v>10351006</v>
      </c>
    </row>
    <row r="85" spans="1:8" x14ac:dyDescent="0.25">
      <c r="A85" s="150" t="s">
        <v>204</v>
      </c>
      <c r="B85" s="149">
        <v>4604083</v>
      </c>
      <c r="C85" s="149">
        <v>2213076</v>
      </c>
      <c r="D85" s="149">
        <v>558076</v>
      </c>
      <c r="E85" s="149">
        <v>847897</v>
      </c>
      <c r="F85" s="112">
        <v>987051.64999999607</v>
      </c>
      <c r="G85" s="112">
        <v>167818.35000000391</v>
      </c>
      <c r="H85" s="111">
        <f t="shared" si="6"/>
        <v>9378002</v>
      </c>
    </row>
    <row r="86" spans="1:8" x14ac:dyDescent="0.25">
      <c r="A86" s="150" t="s">
        <v>203</v>
      </c>
      <c r="B86" s="149">
        <v>5851749</v>
      </c>
      <c r="C86" s="149">
        <v>2549240</v>
      </c>
      <c r="D86" s="149">
        <v>546797</v>
      </c>
      <c r="E86" s="149">
        <v>1015199</v>
      </c>
      <c r="F86" s="112">
        <v>1353387.6499999962</v>
      </c>
      <c r="G86" s="112">
        <v>179863.35000000391</v>
      </c>
      <c r="H86" s="111">
        <f t="shared" si="6"/>
        <v>11496236</v>
      </c>
    </row>
    <row r="87" spans="1:8" x14ac:dyDescent="0.25">
      <c r="A87" s="150" t="s">
        <v>202</v>
      </c>
      <c r="B87" s="149">
        <v>8432313</v>
      </c>
      <c r="C87" s="149">
        <v>3197300</v>
      </c>
      <c r="D87" s="149">
        <v>653314</v>
      </c>
      <c r="E87" s="149">
        <v>944816</v>
      </c>
      <c r="F87" s="112">
        <v>1778932.6499999962</v>
      </c>
      <c r="G87" s="112">
        <v>219192.35000000391</v>
      </c>
      <c r="H87" s="111">
        <f t="shared" si="6"/>
        <v>15225868</v>
      </c>
    </row>
    <row r="88" spans="1:8" x14ac:dyDescent="0.25">
      <c r="A88" s="150" t="s">
        <v>201</v>
      </c>
      <c r="B88" s="149">
        <v>9021670</v>
      </c>
      <c r="C88" s="149">
        <v>2692221</v>
      </c>
      <c r="D88" s="149">
        <v>691096</v>
      </c>
      <c r="E88" s="149">
        <v>755340</v>
      </c>
      <c r="F88" s="112">
        <v>1421722.6499999962</v>
      </c>
      <c r="G88" s="112">
        <v>183056.35000000391</v>
      </c>
      <c r="H88" s="111">
        <f t="shared" si="6"/>
        <v>14765106</v>
      </c>
    </row>
    <row r="89" spans="1:8" x14ac:dyDescent="0.25">
      <c r="A89" s="150" t="s">
        <v>385</v>
      </c>
      <c r="B89" s="149">
        <v>8554143</v>
      </c>
      <c r="C89" s="149">
        <v>3133444</v>
      </c>
      <c r="D89" s="149">
        <v>764912</v>
      </c>
      <c r="E89" s="149">
        <v>747056</v>
      </c>
      <c r="F89" s="112">
        <v>1298374.6499999962</v>
      </c>
      <c r="G89" s="112">
        <v>247161.35000000391</v>
      </c>
      <c r="H89" s="111">
        <f t="shared" si="6"/>
        <v>14745091</v>
      </c>
    </row>
    <row r="90" spans="1:8" x14ac:dyDescent="0.25">
      <c r="A90" s="150" t="s">
        <v>199</v>
      </c>
      <c r="B90" s="149">
        <v>4593628</v>
      </c>
      <c r="C90" s="149">
        <v>1880355</v>
      </c>
      <c r="D90" s="149">
        <v>530489</v>
      </c>
      <c r="E90" s="149">
        <v>941718</v>
      </c>
      <c r="F90" s="112">
        <v>1329101.6499999962</v>
      </c>
      <c r="G90" s="112">
        <v>196216.35000000391</v>
      </c>
      <c r="H90" s="111">
        <f t="shared" si="6"/>
        <v>9471508</v>
      </c>
    </row>
    <row r="91" spans="1:8" x14ac:dyDescent="0.25">
      <c r="A91" s="150" t="s">
        <v>198</v>
      </c>
      <c r="B91" s="149">
        <v>5327285</v>
      </c>
      <c r="C91" s="149">
        <v>2604310</v>
      </c>
      <c r="D91" s="149">
        <v>703518</v>
      </c>
      <c r="E91" s="149">
        <v>862156</v>
      </c>
      <c r="F91" s="112">
        <v>1514792.6499999962</v>
      </c>
      <c r="G91" s="112">
        <v>184273.35000000391</v>
      </c>
      <c r="H91" s="111">
        <f t="shared" si="6"/>
        <v>11196335</v>
      </c>
    </row>
    <row r="92" spans="1:8" x14ac:dyDescent="0.25">
      <c r="A92" s="150" t="s">
        <v>197</v>
      </c>
      <c r="B92" s="149">
        <v>5236617</v>
      </c>
      <c r="C92" s="149">
        <v>2623091</v>
      </c>
      <c r="D92" s="149">
        <v>634611</v>
      </c>
      <c r="E92" s="149">
        <v>843221</v>
      </c>
      <c r="F92" s="112">
        <v>1431823.6499999962</v>
      </c>
      <c r="G92" s="112">
        <v>289829.35000000393</v>
      </c>
      <c r="H92" s="111">
        <f t="shared" si="6"/>
        <v>11059193</v>
      </c>
    </row>
    <row r="93" spans="1:8" x14ac:dyDescent="0.25">
      <c r="A93" s="150" t="s">
        <v>196</v>
      </c>
      <c r="B93" s="149">
        <v>7633602</v>
      </c>
      <c r="C93" s="149">
        <v>3283317</v>
      </c>
      <c r="D93" s="149">
        <v>800494</v>
      </c>
      <c r="E93" s="149">
        <v>966392</v>
      </c>
      <c r="F93" s="112">
        <v>1487877.6499999962</v>
      </c>
      <c r="G93" s="112">
        <v>277220.35000000393</v>
      </c>
      <c r="H93" s="111">
        <f t="shared" si="6"/>
        <v>14448903</v>
      </c>
    </row>
    <row r="94" spans="1:8" x14ac:dyDescent="0.25">
      <c r="A94" s="150" t="s">
        <v>384</v>
      </c>
      <c r="B94" s="149">
        <v>6197286</v>
      </c>
      <c r="C94" s="149">
        <v>2362499</v>
      </c>
      <c r="D94" s="149">
        <v>618362</v>
      </c>
      <c r="E94" s="149">
        <v>868343</v>
      </c>
      <c r="F94" s="112">
        <v>1214811.6499999962</v>
      </c>
      <c r="G94" s="112">
        <v>217547.35000000391</v>
      </c>
      <c r="H94" s="111">
        <f t="shared" si="6"/>
        <v>11478849</v>
      </c>
    </row>
    <row r="95" spans="1:8" x14ac:dyDescent="0.25">
      <c r="A95" s="150" t="s">
        <v>194</v>
      </c>
      <c r="B95" s="149">
        <v>3611762</v>
      </c>
      <c r="C95" s="149">
        <v>1713504</v>
      </c>
      <c r="D95" s="149">
        <v>459228</v>
      </c>
      <c r="E95" s="149">
        <v>966576</v>
      </c>
      <c r="F95" s="112">
        <v>1261773.6499999962</v>
      </c>
      <c r="G95" s="112">
        <v>216360.35000000391</v>
      </c>
      <c r="H95" s="111">
        <f t="shared" si="6"/>
        <v>8229204.0000000009</v>
      </c>
    </row>
    <row r="96" spans="1:8" x14ac:dyDescent="0.25">
      <c r="A96" s="150" t="s">
        <v>193</v>
      </c>
      <c r="B96" s="149">
        <v>4750679</v>
      </c>
      <c r="C96" s="149">
        <v>2176362</v>
      </c>
      <c r="D96" s="149">
        <v>627850</v>
      </c>
      <c r="E96" s="149">
        <v>1020616</v>
      </c>
      <c r="F96" s="112">
        <v>1381524.6499999962</v>
      </c>
      <c r="G96" s="112">
        <v>227998.35000000391</v>
      </c>
      <c r="H96" s="111">
        <f t="shared" si="6"/>
        <v>10185030</v>
      </c>
    </row>
    <row r="97" spans="1:8" x14ac:dyDescent="0.25">
      <c r="A97" s="150" t="s">
        <v>192</v>
      </c>
      <c r="B97" s="149">
        <v>6000919</v>
      </c>
      <c r="C97" s="149">
        <v>2911041</v>
      </c>
      <c r="D97" s="149">
        <v>844308</v>
      </c>
      <c r="E97" s="149">
        <v>868329</v>
      </c>
      <c r="F97" s="112">
        <v>1478377.6499999962</v>
      </c>
      <c r="G97" s="112">
        <v>222783.35000000391</v>
      </c>
      <c r="H97" s="111">
        <f t="shared" si="6"/>
        <v>12325758</v>
      </c>
    </row>
    <row r="98" spans="1:8" x14ac:dyDescent="0.25">
      <c r="A98" s="110" t="s">
        <v>383</v>
      </c>
      <c r="B98" s="148">
        <v>132827976</v>
      </c>
      <c r="C98" s="148">
        <v>57693220</v>
      </c>
      <c r="D98" s="148">
        <v>13483574</v>
      </c>
      <c r="E98" s="148">
        <v>20624787</v>
      </c>
      <c r="F98" s="109">
        <f>SUM(F76:F97)</f>
        <v>31041109.299999904</v>
      </c>
      <c r="G98" s="109">
        <f>SUM(G76:G97)</f>
        <v>4655003.7000000859</v>
      </c>
      <c r="H98" s="109">
        <f>SUM(H76:H97)</f>
        <v>260325670</v>
      </c>
    </row>
    <row r="99" spans="1:8" x14ac:dyDescent="0.25">
      <c r="A99" s="108" t="s">
        <v>382</v>
      </c>
      <c r="B99" s="141">
        <f t="shared" ref="B99:H99" si="7">B98/22</f>
        <v>6037635.2727272725</v>
      </c>
      <c r="C99" s="141">
        <f t="shared" si="7"/>
        <v>2622419.0909090908</v>
      </c>
      <c r="D99" s="141">
        <f t="shared" si="7"/>
        <v>612889.72727272729</v>
      </c>
      <c r="E99" s="141">
        <f t="shared" si="7"/>
        <v>937490.31818181823</v>
      </c>
      <c r="F99" s="140">
        <f t="shared" si="7"/>
        <v>1410959.5136363592</v>
      </c>
      <c r="G99" s="140">
        <f t="shared" si="7"/>
        <v>211591.07727273117</v>
      </c>
      <c r="H99" s="140">
        <f t="shared" si="7"/>
        <v>11832985</v>
      </c>
    </row>
    <row r="100" spans="1:8" ht="54" customHeight="1" x14ac:dyDescent="0.25"/>
    <row r="101" spans="1:8" ht="21" x14ac:dyDescent="0.35">
      <c r="A101" s="117">
        <v>2008</v>
      </c>
    </row>
    <row r="102" spans="1:8" ht="39" customHeight="1" x14ac:dyDescent="0.25">
      <c r="A102" s="116" t="s">
        <v>189</v>
      </c>
      <c r="B102" s="115" t="s">
        <v>0</v>
      </c>
      <c r="C102" s="115" t="s">
        <v>1</v>
      </c>
      <c r="D102" s="115" t="s">
        <v>2</v>
      </c>
      <c r="E102" s="115" t="s">
        <v>3</v>
      </c>
      <c r="F102" s="115" t="s">
        <v>50</v>
      </c>
      <c r="G102" s="115" t="s">
        <v>52</v>
      </c>
      <c r="H102" s="115" t="s">
        <v>13</v>
      </c>
    </row>
    <row r="103" spans="1:8" x14ac:dyDescent="0.25">
      <c r="A103" s="147" t="s">
        <v>188</v>
      </c>
      <c r="B103" s="146">
        <v>6252638</v>
      </c>
      <c r="C103" s="146">
        <v>2931290</v>
      </c>
      <c r="D103" s="146">
        <v>667479</v>
      </c>
      <c r="E103" s="146">
        <v>836085</v>
      </c>
      <c r="F103" s="112">
        <v>1389023.1000000036</v>
      </c>
      <c r="G103" s="112">
        <v>255383.89999999647</v>
      </c>
      <c r="H103" s="111">
        <f t="shared" ref="H103:H123" si="8">B103+C103+D103+E103+F103+G103</f>
        <v>12331899</v>
      </c>
    </row>
    <row r="104" spans="1:8" x14ac:dyDescent="0.25">
      <c r="A104" s="147" t="s">
        <v>381</v>
      </c>
      <c r="B104" s="146">
        <v>8426735</v>
      </c>
      <c r="C104" s="146">
        <v>2948534</v>
      </c>
      <c r="D104" s="146">
        <v>775252</v>
      </c>
      <c r="E104" s="146">
        <v>669390</v>
      </c>
      <c r="F104" s="112">
        <v>1060680.1000000036</v>
      </c>
      <c r="G104" s="112">
        <v>165278.89999999647</v>
      </c>
      <c r="H104" s="111">
        <f t="shared" si="8"/>
        <v>14045870</v>
      </c>
    </row>
    <row r="105" spans="1:8" x14ac:dyDescent="0.25">
      <c r="A105" s="147" t="s">
        <v>186</v>
      </c>
      <c r="B105" s="146">
        <v>3760608</v>
      </c>
      <c r="C105" s="146">
        <v>1884508</v>
      </c>
      <c r="D105" s="146">
        <v>421388</v>
      </c>
      <c r="E105" s="146">
        <v>696665</v>
      </c>
      <c r="F105" s="112">
        <v>1170943.1000000036</v>
      </c>
      <c r="G105" s="112">
        <v>147728.89999999647</v>
      </c>
      <c r="H105" s="111">
        <f t="shared" si="8"/>
        <v>8081841</v>
      </c>
    </row>
    <row r="106" spans="1:8" x14ac:dyDescent="0.25">
      <c r="A106" s="147" t="s">
        <v>185</v>
      </c>
      <c r="B106" s="146">
        <v>4763822</v>
      </c>
      <c r="C106" s="146">
        <v>2798447</v>
      </c>
      <c r="D106" s="146">
        <v>574177</v>
      </c>
      <c r="E106" s="146">
        <v>811529</v>
      </c>
      <c r="F106" s="112">
        <v>1520529.1000000036</v>
      </c>
      <c r="G106" s="112">
        <v>178203.89999999647</v>
      </c>
      <c r="H106" s="111">
        <f t="shared" si="8"/>
        <v>10646708</v>
      </c>
    </row>
    <row r="107" spans="1:8" x14ac:dyDescent="0.25">
      <c r="A107" s="147" t="s">
        <v>184</v>
      </c>
      <c r="B107" s="146">
        <v>4661048</v>
      </c>
      <c r="C107" s="146">
        <v>2949254</v>
      </c>
      <c r="D107" s="146">
        <v>644739</v>
      </c>
      <c r="E107" s="146">
        <v>765146</v>
      </c>
      <c r="F107" s="112">
        <v>1523032.1000000036</v>
      </c>
      <c r="G107" s="112">
        <v>182988.89999999647</v>
      </c>
      <c r="H107" s="111">
        <f t="shared" si="8"/>
        <v>10726208</v>
      </c>
    </row>
    <row r="108" spans="1:8" x14ac:dyDescent="0.25">
      <c r="A108" s="147" t="s">
        <v>183</v>
      </c>
      <c r="B108" s="146">
        <v>6644715</v>
      </c>
      <c r="C108" s="146">
        <v>2655704</v>
      </c>
      <c r="D108" s="146">
        <v>807221</v>
      </c>
      <c r="E108" s="146">
        <v>915441</v>
      </c>
      <c r="F108" s="112">
        <v>1662094.1000000036</v>
      </c>
      <c r="G108" s="112">
        <v>197673.89999999647</v>
      </c>
      <c r="H108" s="111">
        <f t="shared" si="8"/>
        <v>12882849</v>
      </c>
    </row>
    <row r="109" spans="1:8" x14ac:dyDescent="0.25">
      <c r="A109" s="147" t="s">
        <v>380</v>
      </c>
      <c r="B109" s="146">
        <v>4704064</v>
      </c>
      <c r="C109" s="146">
        <v>2417977</v>
      </c>
      <c r="D109" s="146">
        <v>558106</v>
      </c>
      <c r="E109" s="146">
        <v>903470</v>
      </c>
      <c r="F109" s="112">
        <v>1555101.1000000036</v>
      </c>
      <c r="G109" s="112">
        <v>206116.89999999647</v>
      </c>
      <c r="H109" s="111">
        <f t="shared" si="8"/>
        <v>10344835</v>
      </c>
    </row>
    <row r="110" spans="1:8" x14ac:dyDescent="0.25">
      <c r="A110" s="147" t="s">
        <v>181</v>
      </c>
      <c r="B110" s="146">
        <v>3947291</v>
      </c>
      <c r="C110" s="146">
        <v>2423287</v>
      </c>
      <c r="D110" s="146">
        <v>583606</v>
      </c>
      <c r="E110" s="146">
        <v>680062</v>
      </c>
      <c r="F110" s="112">
        <v>1549889.1000000036</v>
      </c>
      <c r="G110" s="112">
        <v>167063.89999999647</v>
      </c>
      <c r="H110" s="111">
        <f t="shared" si="8"/>
        <v>9351199</v>
      </c>
    </row>
    <row r="111" spans="1:8" x14ac:dyDescent="0.25">
      <c r="A111" s="147" t="s">
        <v>180</v>
      </c>
      <c r="B111" s="146">
        <v>7425996</v>
      </c>
      <c r="C111" s="146">
        <v>2324161</v>
      </c>
      <c r="D111" s="146">
        <v>667552</v>
      </c>
      <c r="E111" s="146">
        <v>824557</v>
      </c>
      <c r="F111" s="112">
        <v>1604461.1000000036</v>
      </c>
      <c r="G111" s="112">
        <v>237968.89999999647</v>
      </c>
      <c r="H111" s="111">
        <f t="shared" si="8"/>
        <v>13084696</v>
      </c>
    </row>
    <row r="112" spans="1:8" x14ac:dyDescent="0.25">
      <c r="A112" s="147" t="s">
        <v>179</v>
      </c>
      <c r="B112" s="146">
        <v>8171203</v>
      </c>
      <c r="C112" s="146">
        <v>2692387</v>
      </c>
      <c r="D112" s="146">
        <v>531527</v>
      </c>
      <c r="E112" s="146">
        <v>697586</v>
      </c>
      <c r="F112" s="112">
        <v>1495995.1000000036</v>
      </c>
      <c r="G112" s="112">
        <v>170658.89999999647</v>
      </c>
      <c r="H112" s="111">
        <f t="shared" si="8"/>
        <v>13759357</v>
      </c>
    </row>
    <row r="113" spans="1:8" x14ac:dyDescent="0.25">
      <c r="A113" s="147" t="s">
        <v>178</v>
      </c>
      <c r="B113" s="146">
        <v>7099661</v>
      </c>
      <c r="C113" s="146">
        <v>2704290</v>
      </c>
      <c r="D113" s="146">
        <v>590138</v>
      </c>
      <c r="E113" s="146">
        <v>832287</v>
      </c>
      <c r="F113" s="112">
        <v>1670584.1000000036</v>
      </c>
      <c r="G113" s="112">
        <v>241524.89999999647</v>
      </c>
      <c r="H113" s="111">
        <f t="shared" si="8"/>
        <v>13138485</v>
      </c>
    </row>
    <row r="114" spans="1:8" x14ac:dyDescent="0.25">
      <c r="A114" s="147" t="s">
        <v>379</v>
      </c>
      <c r="B114" s="146">
        <v>6904645</v>
      </c>
      <c r="C114" s="146">
        <v>2819836</v>
      </c>
      <c r="D114" s="146">
        <v>749304</v>
      </c>
      <c r="E114" s="146">
        <v>658811</v>
      </c>
      <c r="F114" s="112">
        <v>1447585.1000000036</v>
      </c>
      <c r="G114" s="112">
        <v>226477.89999999647</v>
      </c>
      <c r="H114" s="111">
        <f t="shared" si="8"/>
        <v>12806659</v>
      </c>
    </row>
    <row r="115" spans="1:8" x14ac:dyDescent="0.25">
      <c r="A115" s="147" t="s">
        <v>176</v>
      </c>
      <c r="B115" s="146">
        <v>4750415</v>
      </c>
      <c r="C115" s="146">
        <v>2772897</v>
      </c>
      <c r="D115" s="146">
        <v>512319</v>
      </c>
      <c r="E115" s="146">
        <v>624518</v>
      </c>
      <c r="F115" s="112">
        <v>1423302.1000000036</v>
      </c>
      <c r="G115" s="112">
        <v>162446.89999999647</v>
      </c>
      <c r="H115" s="111">
        <f t="shared" si="8"/>
        <v>10245898</v>
      </c>
    </row>
    <row r="116" spans="1:8" x14ac:dyDescent="0.25">
      <c r="A116" s="147" t="s">
        <v>175</v>
      </c>
      <c r="B116" s="146">
        <v>6837075</v>
      </c>
      <c r="C116" s="146">
        <v>2904605</v>
      </c>
      <c r="D116" s="146">
        <v>684032</v>
      </c>
      <c r="E116" s="146">
        <v>620692</v>
      </c>
      <c r="F116" s="112">
        <v>1808032.1000000036</v>
      </c>
      <c r="G116" s="112">
        <v>233654.89999999647</v>
      </c>
      <c r="H116" s="111">
        <f t="shared" si="8"/>
        <v>13088091</v>
      </c>
    </row>
    <row r="117" spans="1:8" x14ac:dyDescent="0.25">
      <c r="A117" s="147" t="s">
        <v>174</v>
      </c>
      <c r="B117" s="146">
        <v>6463345</v>
      </c>
      <c r="C117" s="146">
        <v>3633790</v>
      </c>
      <c r="D117" s="146">
        <v>610360</v>
      </c>
      <c r="E117" s="146">
        <v>765190</v>
      </c>
      <c r="F117" s="112">
        <v>1910557.1000000036</v>
      </c>
      <c r="G117" s="112">
        <v>278337.89999999647</v>
      </c>
      <c r="H117" s="111">
        <f t="shared" si="8"/>
        <v>13661580</v>
      </c>
    </row>
    <row r="118" spans="1:8" x14ac:dyDescent="0.25">
      <c r="A118" s="147" t="s">
        <v>173</v>
      </c>
      <c r="B118" s="146">
        <v>7641754</v>
      </c>
      <c r="C118" s="146">
        <v>2674140</v>
      </c>
      <c r="D118" s="146">
        <v>604645</v>
      </c>
      <c r="E118" s="146">
        <v>791337</v>
      </c>
      <c r="F118" s="112">
        <v>2234170.1000000034</v>
      </c>
      <c r="G118" s="112">
        <v>260174.89999999647</v>
      </c>
      <c r="H118" s="111">
        <f t="shared" si="8"/>
        <v>14206221</v>
      </c>
    </row>
    <row r="119" spans="1:8" x14ac:dyDescent="0.25">
      <c r="A119" s="147" t="s">
        <v>378</v>
      </c>
      <c r="B119" s="146">
        <v>5150522</v>
      </c>
      <c r="C119" s="146">
        <v>2401194</v>
      </c>
      <c r="D119" s="146">
        <v>460522</v>
      </c>
      <c r="E119" s="146">
        <v>652686</v>
      </c>
      <c r="F119" s="112">
        <v>1609459.1000000036</v>
      </c>
      <c r="G119" s="112">
        <v>220803.89999999647</v>
      </c>
      <c r="H119" s="111">
        <f t="shared" si="8"/>
        <v>10495187</v>
      </c>
    </row>
    <row r="120" spans="1:8" x14ac:dyDescent="0.25">
      <c r="A120" s="147" t="s">
        <v>171</v>
      </c>
      <c r="B120" s="146">
        <v>6881971</v>
      </c>
      <c r="C120" s="146">
        <v>2465452</v>
      </c>
      <c r="D120" s="146">
        <v>621247</v>
      </c>
      <c r="E120" s="146">
        <v>570028</v>
      </c>
      <c r="F120" s="112">
        <v>1488427.1000000036</v>
      </c>
      <c r="G120" s="112">
        <v>379838.89999999647</v>
      </c>
      <c r="H120" s="111">
        <f t="shared" si="8"/>
        <v>12406964</v>
      </c>
    </row>
    <row r="121" spans="1:8" x14ac:dyDescent="0.25">
      <c r="A121" s="147" t="s">
        <v>170</v>
      </c>
      <c r="B121" s="146">
        <v>10260312</v>
      </c>
      <c r="C121" s="146">
        <v>2586460</v>
      </c>
      <c r="D121" s="146">
        <v>710017</v>
      </c>
      <c r="E121" s="146">
        <v>699505</v>
      </c>
      <c r="F121" s="112">
        <v>1622556.1000000036</v>
      </c>
      <c r="G121" s="112">
        <v>333067.89999999647</v>
      </c>
      <c r="H121" s="111">
        <f t="shared" si="8"/>
        <v>16211918</v>
      </c>
    </row>
    <row r="122" spans="1:8" x14ac:dyDescent="0.25">
      <c r="A122" s="147" t="s">
        <v>169</v>
      </c>
      <c r="B122" s="146">
        <v>12246067</v>
      </c>
      <c r="C122" s="146">
        <v>2743429</v>
      </c>
      <c r="D122" s="146">
        <v>699480</v>
      </c>
      <c r="E122" s="146">
        <v>979708</v>
      </c>
      <c r="F122" s="112">
        <v>1773749.1000000036</v>
      </c>
      <c r="G122" s="112">
        <v>352204.89999999647</v>
      </c>
      <c r="H122" s="111">
        <f t="shared" si="8"/>
        <v>18794638</v>
      </c>
    </row>
    <row r="123" spans="1:8" x14ac:dyDescent="0.25">
      <c r="A123" s="147" t="s">
        <v>377</v>
      </c>
      <c r="B123" s="146">
        <v>6181236</v>
      </c>
      <c r="C123" s="146">
        <v>1904688</v>
      </c>
      <c r="D123" s="146">
        <v>574906</v>
      </c>
      <c r="E123" s="146">
        <v>784940</v>
      </c>
      <c r="F123" s="112">
        <v>1316392.1000000036</v>
      </c>
      <c r="G123" s="112">
        <v>160684.89999999647</v>
      </c>
      <c r="H123" s="111">
        <f t="shared" si="8"/>
        <v>10922847</v>
      </c>
    </row>
    <row r="124" spans="1:8" x14ac:dyDescent="0.25">
      <c r="A124" s="110" t="s">
        <v>376</v>
      </c>
      <c r="B124" s="145">
        <v>139175123</v>
      </c>
      <c r="C124" s="145">
        <v>55636330</v>
      </c>
      <c r="D124" s="145">
        <v>13048017</v>
      </c>
      <c r="E124" s="145">
        <v>15779633</v>
      </c>
      <c r="F124" s="109">
        <f>SUM(F103:F123)</f>
        <v>32836562.100000087</v>
      </c>
      <c r="G124" s="109">
        <f>SUM(G103:G123)</f>
        <v>4758284.8999999268</v>
      </c>
      <c r="H124" s="109">
        <f>SUM(H103:H123)</f>
        <v>261233950</v>
      </c>
    </row>
    <row r="125" spans="1:8" x14ac:dyDescent="0.25">
      <c r="A125" s="108" t="s">
        <v>375</v>
      </c>
      <c r="B125" s="141">
        <f t="shared" ref="B125:H125" si="9">B124/21</f>
        <v>6627386.8095238097</v>
      </c>
      <c r="C125" s="141">
        <f t="shared" si="9"/>
        <v>2649349.0476190476</v>
      </c>
      <c r="D125" s="141">
        <f t="shared" si="9"/>
        <v>621334.14285714284</v>
      </c>
      <c r="E125" s="141">
        <f t="shared" si="9"/>
        <v>751411.09523809527</v>
      </c>
      <c r="F125" s="140">
        <f t="shared" si="9"/>
        <v>1563645.8142857184</v>
      </c>
      <c r="G125" s="140">
        <f t="shared" si="9"/>
        <v>226584.99523809174</v>
      </c>
      <c r="H125" s="140">
        <f t="shared" si="9"/>
        <v>12439711.904761905</v>
      </c>
    </row>
    <row r="127" spans="1:8" x14ac:dyDescent="0.25">
      <c r="A127" s="144" t="s">
        <v>165</v>
      </c>
      <c r="B127" s="143">
        <v>6714202</v>
      </c>
      <c r="C127" s="143">
        <v>2777580</v>
      </c>
      <c r="D127" s="143">
        <v>663386</v>
      </c>
      <c r="E127" s="143">
        <v>823607</v>
      </c>
      <c r="F127" s="112">
        <v>1242409</v>
      </c>
      <c r="G127" s="112">
        <v>152357</v>
      </c>
      <c r="H127" s="111">
        <f t="shared" ref="H127:H147" si="10">B127+C127+D127+E127+F127+G127</f>
        <v>12373541</v>
      </c>
    </row>
    <row r="128" spans="1:8" x14ac:dyDescent="0.25">
      <c r="A128" s="144" t="s">
        <v>164</v>
      </c>
      <c r="B128" s="143">
        <v>7867401</v>
      </c>
      <c r="C128" s="143">
        <v>3423405</v>
      </c>
      <c r="D128" s="143">
        <v>933962</v>
      </c>
      <c r="E128" s="143">
        <v>939308</v>
      </c>
      <c r="F128" s="112">
        <v>1376419</v>
      </c>
      <c r="G128" s="112">
        <v>197134</v>
      </c>
      <c r="H128" s="111">
        <f t="shared" si="10"/>
        <v>14737629</v>
      </c>
    </row>
    <row r="129" spans="1:8" x14ac:dyDescent="0.25">
      <c r="A129" s="144" t="s">
        <v>163</v>
      </c>
      <c r="B129" s="143">
        <v>7597064</v>
      </c>
      <c r="C129" s="143">
        <v>3351450</v>
      </c>
      <c r="D129" s="143">
        <v>647623</v>
      </c>
      <c r="E129" s="143">
        <v>850324</v>
      </c>
      <c r="F129" s="112">
        <v>1590284</v>
      </c>
      <c r="G129" s="112">
        <v>170406</v>
      </c>
      <c r="H129" s="111">
        <f t="shared" si="10"/>
        <v>14207151</v>
      </c>
    </row>
    <row r="130" spans="1:8" x14ac:dyDescent="0.25">
      <c r="A130" s="144" t="s">
        <v>162</v>
      </c>
      <c r="B130" s="143">
        <v>7167678</v>
      </c>
      <c r="C130" s="143">
        <v>3131457</v>
      </c>
      <c r="D130" s="143">
        <v>960598</v>
      </c>
      <c r="E130" s="143">
        <v>1266233</v>
      </c>
      <c r="F130" s="112">
        <v>1459180</v>
      </c>
      <c r="G130" s="112">
        <v>227378</v>
      </c>
      <c r="H130" s="111">
        <f t="shared" si="10"/>
        <v>14212524</v>
      </c>
    </row>
    <row r="131" spans="1:8" x14ac:dyDescent="0.25">
      <c r="A131" s="144" t="s">
        <v>374</v>
      </c>
      <c r="B131" s="143">
        <v>8298523</v>
      </c>
      <c r="C131" s="143">
        <v>4335695</v>
      </c>
      <c r="D131" s="143">
        <v>862897</v>
      </c>
      <c r="E131" s="143">
        <v>1372300</v>
      </c>
      <c r="F131" s="112">
        <v>2190045</v>
      </c>
      <c r="G131" s="112">
        <v>226631</v>
      </c>
      <c r="H131" s="111">
        <f t="shared" si="10"/>
        <v>17286091</v>
      </c>
    </row>
    <row r="132" spans="1:8" x14ac:dyDescent="0.25">
      <c r="A132" s="144" t="s">
        <v>160</v>
      </c>
      <c r="B132" s="143">
        <v>9001960</v>
      </c>
      <c r="C132" s="143">
        <v>3571226</v>
      </c>
      <c r="D132" s="143">
        <v>1057847</v>
      </c>
      <c r="E132" s="143">
        <v>1144256</v>
      </c>
      <c r="F132" s="112">
        <v>1506440</v>
      </c>
      <c r="G132" s="112">
        <v>219472</v>
      </c>
      <c r="H132" s="111">
        <f t="shared" si="10"/>
        <v>16501201</v>
      </c>
    </row>
    <row r="133" spans="1:8" x14ac:dyDescent="0.25">
      <c r="A133" s="144" t="s">
        <v>159</v>
      </c>
      <c r="B133" s="143">
        <v>9042802</v>
      </c>
      <c r="C133" s="143">
        <v>3640184</v>
      </c>
      <c r="D133" s="143">
        <v>1264086</v>
      </c>
      <c r="E133" s="143">
        <v>1225305</v>
      </c>
      <c r="F133" s="112">
        <v>1665739</v>
      </c>
      <c r="G133" s="112">
        <v>266017</v>
      </c>
      <c r="H133" s="111">
        <f t="shared" si="10"/>
        <v>17104133</v>
      </c>
    </row>
    <row r="134" spans="1:8" x14ac:dyDescent="0.25">
      <c r="A134" s="144" t="s">
        <v>158</v>
      </c>
      <c r="B134" s="143">
        <v>8188921</v>
      </c>
      <c r="C134" s="143">
        <v>4601936</v>
      </c>
      <c r="D134" s="143">
        <v>1101821</v>
      </c>
      <c r="E134" s="143">
        <v>1244994</v>
      </c>
      <c r="F134" s="112">
        <v>1678002</v>
      </c>
      <c r="G134" s="112">
        <v>174825</v>
      </c>
      <c r="H134" s="111">
        <f t="shared" si="10"/>
        <v>16990499</v>
      </c>
    </row>
    <row r="135" spans="1:8" x14ac:dyDescent="0.25">
      <c r="A135" s="144" t="s">
        <v>157</v>
      </c>
      <c r="B135" s="143">
        <v>8566324</v>
      </c>
      <c r="C135" s="143">
        <v>4943595</v>
      </c>
      <c r="D135" s="143">
        <v>1078530</v>
      </c>
      <c r="E135" s="143">
        <v>1519065</v>
      </c>
      <c r="F135" s="112">
        <v>1832994</v>
      </c>
      <c r="G135" s="112">
        <v>238067</v>
      </c>
      <c r="H135" s="111">
        <f t="shared" si="10"/>
        <v>18178575</v>
      </c>
    </row>
    <row r="136" spans="1:8" x14ac:dyDescent="0.25">
      <c r="A136" s="144" t="s">
        <v>373</v>
      </c>
      <c r="B136" s="143">
        <v>8807846</v>
      </c>
      <c r="C136" s="143">
        <v>4352782</v>
      </c>
      <c r="D136" s="143">
        <v>886494</v>
      </c>
      <c r="E136" s="143">
        <v>1259699</v>
      </c>
      <c r="F136" s="112">
        <v>1249492</v>
      </c>
      <c r="G136" s="112">
        <v>165522</v>
      </c>
      <c r="H136" s="111">
        <f t="shared" si="10"/>
        <v>16721835</v>
      </c>
    </row>
    <row r="137" spans="1:8" x14ac:dyDescent="0.25">
      <c r="A137" s="144" t="s">
        <v>155</v>
      </c>
      <c r="B137" s="143">
        <v>4749391</v>
      </c>
      <c r="C137" s="143">
        <v>3941720</v>
      </c>
      <c r="D137" s="143">
        <v>584889</v>
      </c>
      <c r="E137" s="143">
        <v>1213992</v>
      </c>
      <c r="F137" s="112">
        <v>1416421</v>
      </c>
      <c r="G137" s="112">
        <v>203141</v>
      </c>
      <c r="H137" s="111">
        <f t="shared" si="10"/>
        <v>12109554</v>
      </c>
    </row>
    <row r="138" spans="1:8" x14ac:dyDescent="0.25">
      <c r="A138" s="144" t="s">
        <v>154</v>
      </c>
      <c r="B138" s="143">
        <v>6379955</v>
      </c>
      <c r="C138" s="143">
        <v>4211312</v>
      </c>
      <c r="D138" s="143">
        <v>583316</v>
      </c>
      <c r="E138" s="143">
        <v>1095550</v>
      </c>
      <c r="F138" s="112">
        <v>1486117</v>
      </c>
      <c r="G138" s="112">
        <v>186171</v>
      </c>
      <c r="H138" s="111">
        <f t="shared" si="10"/>
        <v>13942421</v>
      </c>
    </row>
    <row r="139" spans="1:8" x14ac:dyDescent="0.25">
      <c r="A139" s="144" t="s">
        <v>153</v>
      </c>
      <c r="B139" s="143">
        <v>5824297</v>
      </c>
      <c r="C139" s="143">
        <v>4424215</v>
      </c>
      <c r="D139" s="143">
        <v>478001</v>
      </c>
      <c r="E139" s="143">
        <v>934485</v>
      </c>
      <c r="F139" s="112">
        <v>1401280</v>
      </c>
      <c r="G139" s="112">
        <v>187004</v>
      </c>
      <c r="H139" s="111">
        <f t="shared" si="10"/>
        <v>13249282</v>
      </c>
    </row>
    <row r="140" spans="1:8" x14ac:dyDescent="0.25">
      <c r="A140" s="144" t="s">
        <v>152</v>
      </c>
      <c r="B140" s="143">
        <v>5948320</v>
      </c>
      <c r="C140" s="143">
        <v>4364220</v>
      </c>
      <c r="D140" s="143">
        <v>621444</v>
      </c>
      <c r="E140" s="143">
        <v>1143470</v>
      </c>
      <c r="F140" s="112">
        <v>1864703</v>
      </c>
      <c r="G140" s="112">
        <v>283310</v>
      </c>
      <c r="H140" s="111">
        <f t="shared" si="10"/>
        <v>14225467</v>
      </c>
    </row>
    <row r="141" spans="1:8" x14ac:dyDescent="0.25">
      <c r="A141" s="144" t="s">
        <v>372</v>
      </c>
      <c r="B141" s="143">
        <v>4848018</v>
      </c>
      <c r="C141" s="143">
        <v>3677422</v>
      </c>
      <c r="D141" s="143">
        <v>628750</v>
      </c>
      <c r="E141" s="143">
        <v>987679</v>
      </c>
      <c r="F141" s="112">
        <v>1212000</v>
      </c>
      <c r="G141" s="112">
        <v>161806</v>
      </c>
      <c r="H141" s="111">
        <f t="shared" si="10"/>
        <v>11515675</v>
      </c>
    </row>
    <row r="142" spans="1:8" x14ac:dyDescent="0.25">
      <c r="A142" s="144" t="s">
        <v>150</v>
      </c>
      <c r="B142" s="143">
        <v>3894210</v>
      </c>
      <c r="C142" s="143">
        <v>2313168</v>
      </c>
      <c r="D142" s="143">
        <v>610196</v>
      </c>
      <c r="E142" s="143">
        <v>961360</v>
      </c>
      <c r="F142" s="112">
        <v>1288835</v>
      </c>
      <c r="G142" s="112">
        <v>260911</v>
      </c>
      <c r="H142" s="111">
        <f t="shared" si="10"/>
        <v>9328680</v>
      </c>
    </row>
    <row r="143" spans="1:8" x14ac:dyDescent="0.25">
      <c r="A143" s="144" t="s">
        <v>149</v>
      </c>
      <c r="B143" s="143">
        <v>5699068</v>
      </c>
      <c r="C143" s="143">
        <v>3206310</v>
      </c>
      <c r="D143" s="143">
        <v>573285</v>
      </c>
      <c r="E143" s="143">
        <v>1053122</v>
      </c>
      <c r="F143" s="112">
        <v>1231642</v>
      </c>
      <c r="G143" s="112">
        <v>203550</v>
      </c>
      <c r="H143" s="111">
        <f t="shared" si="10"/>
        <v>11966977</v>
      </c>
    </row>
    <row r="144" spans="1:8" x14ac:dyDescent="0.25">
      <c r="A144" s="144" t="s">
        <v>148</v>
      </c>
      <c r="B144" s="143">
        <v>5814364</v>
      </c>
      <c r="C144" s="143">
        <v>3139366</v>
      </c>
      <c r="D144" s="143">
        <v>591461</v>
      </c>
      <c r="E144" s="143">
        <v>992619</v>
      </c>
      <c r="F144" s="112">
        <v>1630878</v>
      </c>
      <c r="G144" s="112">
        <v>227711</v>
      </c>
      <c r="H144" s="111">
        <f t="shared" si="10"/>
        <v>12396399</v>
      </c>
    </row>
    <row r="145" spans="1:8" x14ac:dyDescent="0.25">
      <c r="A145" s="144" t="s">
        <v>147</v>
      </c>
      <c r="B145" s="143">
        <v>6818748</v>
      </c>
      <c r="C145" s="143">
        <v>4059907</v>
      </c>
      <c r="D145" s="143">
        <v>701611</v>
      </c>
      <c r="E145" s="143">
        <v>1166454</v>
      </c>
      <c r="F145" s="112">
        <v>1503730</v>
      </c>
      <c r="G145" s="112">
        <v>318154</v>
      </c>
      <c r="H145" s="111">
        <f t="shared" si="10"/>
        <v>14568604</v>
      </c>
    </row>
    <row r="146" spans="1:8" x14ac:dyDescent="0.25">
      <c r="A146" s="144" t="s">
        <v>371</v>
      </c>
      <c r="B146" s="143">
        <v>5956474</v>
      </c>
      <c r="C146" s="143">
        <v>3603247</v>
      </c>
      <c r="D146" s="143">
        <v>617256</v>
      </c>
      <c r="E146" s="143">
        <v>1126453</v>
      </c>
      <c r="F146" s="112">
        <v>1445012</v>
      </c>
      <c r="G146" s="112">
        <v>266857</v>
      </c>
      <c r="H146" s="111">
        <f t="shared" si="10"/>
        <v>13015299</v>
      </c>
    </row>
    <row r="147" spans="1:8" x14ac:dyDescent="0.25">
      <c r="A147" s="144" t="s">
        <v>145</v>
      </c>
      <c r="B147" s="143">
        <v>4725940</v>
      </c>
      <c r="C147" s="143">
        <v>3234220</v>
      </c>
      <c r="D147" s="143">
        <v>590111</v>
      </c>
      <c r="E147" s="143">
        <v>996036</v>
      </c>
      <c r="F147" s="112">
        <v>1063722</v>
      </c>
      <c r="G147" s="112">
        <v>204518</v>
      </c>
      <c r="H147" s="111">
        <f t="shared" si="10"/>
        <v>10814547</v>
      </c>
    </row>
    <row r="148" spans="1:8" x14ac:dyDescent="0.25">
      <c r="A148" s="110" t="s">
        <v>370</v>
      </c>
      <c r="B148" s="142">
        <v>141911506</v>
      </c>
      <c r="C148" s="142">
        <v>78304417</v>
      </c>
      <c r="D148" s="142">
        <v>16037564</v>
      </c>
      <c r="E148" s="142">
        <v>23316311</v>
      </c>
      <c r="F148" s="109">
        <v>31335344</v>
      </c>
      <c r="G148" s="109">
        <v>4540942</v>
      </c>
      <c r="H148" s="109">
        <f>SUM(H127:H147)</f>
        <v>295446084</v>
      </c>
    </row>
    <row r="149" spans="1:8" x14ac:dyDescent="0.25">
      <c r="A149" s="108" t="s">
        <v>369</v>
      </c>
      <c r="B149" s="141">
        <f t="shared" ref="B149:H149" si="11">B148/21</f>
        <v>6757690.7619047621</v>
      </c>
      <c r="C149" s="141">
        <f t="shared" si="11"/>
        <v>3728781.7619047621</v>
      </c>
      <c r="D149" s="141">
        <f t="shared" si="11"/>
        <v>763693.52380952379</v>
      </c>
      <c r="E149" s="141">
        <f t="shared" si="11"/>
        <v>1110300.5238095238</v>
      </c>
      <c r="F149" s="140">
        <f t="shared" si="11"/>
        <v>1492159.2380952381</v>
      </c>
      <c r="G149" s="140">
        <f t="shared" si="11"/>
        <v>216235.33333333334</v>
      </c>
      <c r="H149" s="140">
        <f t="shared" si="11"/>
        <v>14068861.142857144</v>
      </c>
    </row>
    <row r="151" spans="1:8" x14ac:dyDescent="0.25">
      <c r="A151" s="139" t="s">
        <v>142</v>
      </c>
      <c r="B151" s="138">
        <v>6719026</v>
      </c>
      <c r="C151" s="138">
        <v>4769266</v>
      </c>
      <c r="D151" s="138">
        <v>697964</v>
      </c>
      <c r="E151" s="138">
        <v>992656</v>
      </c>
      <c r="F151" s="112">
        <v>1317393</v>
      </c>
      <c r="G151" s="112">
        <v>240547</v>
      </c>
      <c r="H151" s="111">
        <f t="shared" ref="H151:H172" si="12">B151+C151+D151+E151+F151+G151</f>
        <v>14736852</v>
      </c>
    </row>
    <row r="152" spans="1:8" x14ac:dyDescent="0.25">
      <c r="A152" s="139" t="s">
        <v>141</v>
      </c>
      <c r="B152" s="138">
        <v>5343917</v>
      </c>
      <c r="C152" s="138">
        <v>3716024</v>
      </c>
      <c r="D152" s="138">
        <v>648588</v>
      </c>
      <c r="E152" s="138">
        <v>860006</v>
      </c>
      <c r="F152" s="112">
        <v>1267407</v>
      </c>
      <c r="G152" s="112">
        <v>214166</v>
      </c>
      <c r="H152" s="111">
        <f t="shared" si="12"/>
        <v>12050108</v>
      </c>
    </row>
    <row r="153" spans="1:8" x14ac:dyDescent="0.25">
      <c r="A153" s="139" t="s">
        <v>368</v>
      </c>
      <c r="B153" s="138">
        <v>5104103</v>
      </c>
      <c r="C153" s="138">
        <v>2770445</v>
      </c>
      <c r="D153" s="138">
        <v>774706</v>
      </c>
      <c r="E153" s="138">
        <v>718043</v>
      </c>
      <c r="F153" s="112">
        <v>947547</v>
      </c>
      <c r="G153" s="112">
        <v>212669</v>
      </c>
      <c r="H153" s="111">
        <f t="shared" si="12"/>
        <v>10527513</v>
      </c>
    </row>
    <row r="154" spans="1:8" x14ac:dyDescent="0.25">
      <c r="A154" s="139" t="s">
        <v>139</v>
      </c>
      <c r="B154" s="138">
        <v>5495415</v>
      </c>
      <c r="C154" s="138">
        <v>3989871</v>
      </c>
      <c r="D154" s="138">
        <v>775965</v>
      </c>
      <c r="E154" s="138">
        <v>695990</v>
      </c>
      <c r="F154" s="112">
        <v>1319516</v>
      </c>
      <c r="G154" s="112">
        <v>213713</v>
      </c>
      <c r="H154" s="111">
        <f t="shared" si="12"/>
        <v>12490470</v>
      </c>
    </row>
    <row r="155" spans="1:8" x14ac:dyDescent="0.25">
      <c r="A155" s="139" t="s">
        <v>138</v>
      </c>
      <c r="B155" s="138">
        <v>5718100</v>
      </c>
      <c r="C155" s="138">
        <v>4130018</v>
      </c>
      <c r="D155" s="138">
        <v>585999</v>
      </c>
      <c r="E155" s="138">
        <v>1207922</v>
      </c>
      <c r="F155" s="112">
        <v>1650840</v>
      </c>
      <c r="G155" s="112">
        <v>236432</v>
      </c>
      <c r="H155" s="111">
        <f t="shared" si="12"/>
        <v>13529311</v>
      </c>
    </row>
    <row r="156" spans="1:8" x14ac:dyDescent="0.25">
      <c r="A156" s="139" t="s">
        <v>137</v>
      </c>
      <c r="B156" s="138">
        <v>5236658</v>
      </c>
      <c r="C156" s="138">
        <v>3601233</v>
      </c>
      <c r="D156" s="138">
        <v>531185</v>
      </c>
      <c r="E156" s="138">
        <v>839067</v>
      </c>
      <c r="F156" s="112">
        <v>1519572</v>
      </c>
      <c r="G156" s="112">
        <v>201686</v>
      </c>
      <c r="H156" s="111">
        <f t="shared" si="12"/>
        <v>11929401</v>
      </c>
    </row>
    <row r="157" spans="1:8" x14ac:dyDescent="0.25">
      <c r="A157" s="139" t="s">
        <v>136</v>
      </c>
      <c r="B157" s="138">
        <v>6567788</v>
      </c>
      <c r="C157" s="138">
        <v>4464172</v>
      </c>
      <c r="D157" s="138">
        <v>574796</v>
      </c>
      <c r="E157" s="138">
        <v>794464</v>
      </c>
      <c r="F157" s="112">
        <v>1464504</v>
      </c>
      <c r="G157" s="112">
        <v>229348</v>
      </c>
      <c r="H157" s="111">
        <f t="shared" si="12"/>
        <v>14095072</v>
      </c>
    </row>
    <row r="158" spans="1:8" x14ac:dyDescent="0.25">
      <c r="A158" s="139" t="s">
        <v>367</v>
      </c>
      <c r="B158" s="138">
        <v>8222618</v>
      </c>
      <c r="C158" s="138">
        <v>4900655</v>
      </c>
      <c r="D158" s="138">
        <v>855021</v>
      </c>
      <c r="E158" s="138">
        <v>894178</v>
      </c>
      <c r="F158" s="112">
        <v>1535092</v>
      </c>
      <c r="G158" s="112">
        <v>260443</v>
      </c>
      <c r="H158" s="111">
        <f t="shared" si="12"/>
        <v>16668007</v>
      </c>
    </row>
    <row r="159" spans="1:8" x14ac:dyDescent="0.25">
      <c r="A159" s="139" t="s">
        <v>134</v>
      </c>
      <c r="B159" s="138">
        <v>6340691</v>
      </c>
      <c r="C159" s="138">
        <v>3965023</v>
      </c>
      <c r="D159" s="138">
        <v>554864</v>
      </c>
      <c r="E159" s="138">
        <v>761342</v>
      </c>
      <c r="F159" s="112">
        <v>1200558</v>
      </c>
      <c r="G159" s="112">
        <v>281855</v>
      </c>
      <c r="H159" s="111">
        <f t="shared" si="12"/>
        <v>13104333</v>
      </c>
    </row>
    <row r="160" spans="1:8" x14ac:dyDescent="0.25">
      <c r="A160" s="139" t="s">
        <v>133</v>
      </c>
      <c r="B160" s="138">
        <v>7356791</v>
      </c>
      <c r="C160" s="138">
        <v>5552999</v>
      </c>
      <c r="D160" s="138">
        <v>863217</v>
      </c>
      <c r="E160" s="138">
        <v>953211</v>
      </c>
      <c r="F160" s="112">
        <v>1838674</v>
      </c>
      <c r="G160" s="112">
        <v>374653</v>
      </c>
      <c r="H160" s="111">
        <f t="shared" si="12"/>
        <v>16939545</v>
      </c>
    </row>
    <row r="161" spans="1:8" x14ac:dyDescent="0.25">
      <c r="A161" s="139" t="s">
        <v>132</v>
      </c>
      <c r="B161" s="138">
        <v>6416607</v>
      </c>
      <c r="C161" s="138">
        <v>4392961</v>
      </c>
      <c r="D161" s="138">
        <v>672323</v>
      </c>
      <c r="E161" s="138">
        <v>895519</v>
      </c>
      <c r="F161" s="112">
        <v>1660394</v>
      </c>
      <c r="G161" s="112">
        <v>287952</v>
      </c>
      <c r="H161" s="111">
        <f t="shared" si="12"/>
        <v>14325756</v>
      </c>
    </row>
    <row r="162" spans="1:8" x14ac:dyDescent="0.25">
      <c r="A162" s="139" t="s">
        <v>131</v>
      </c>
      <c r="B162" s="138">
        <v>7166577</v>
      </c>
      <c r="C162" s="138">
        <v>4495365</v>
      </c>
      <c r="D162" s="138">
        <v>687361</v>
      </c>
      <c r="E162" s="138">
        <v>961882</v>
      </c>
      <c r="F162" s="112">
        <v>2014499</v>
      </c>
      <c r="G162" s="112">
        <v>351589</v>
      </c>
      <c r="H162" s="111">
        <f t="shared" si="12"/>
        <v>15677273</v>
      </c>
    </row>
    <row r="163" spans="1:8" x14ac:dyDescent="0.25">
      <c r="A163" s="139" t="s">
        <v>366</v>
      </c>
      <c r="B163" s="138">
        <v>6646208</v>
      </c>
      <c r="C163" s="138">
        <v>3128389</v>
      </c>
      <c r="D163" s="138">
        <v>487422</v>
      </c>
      <c r="E163" s="138">
        <v>946346</v>
      </c>
      <c r="F163" s="112">
        <v>1426584</v>
      </c>
      <c r="G163" s="112">
        <v>210118</v>
      </c>
      <c r="H163" s="111">
        <f t="shared" si="12"/>
        <v>12845067</v>
      </c>
    </row>
    <row r="164" spans="1:8" x14ac:dyDescent="0.25">
      <c r="A164" s="139" t="s">
        <v>129</v>
      </c>
      <c r="B164" s="138">
        <v>4808028</v>
      </c>
      <c r="C164" s="138">
        <v>2403602</v>
      </c>
      <c r="D164" s="138">
        <v>394439</v>
      </c>
      <c r="E164" s="138">
        <v>1046000</v>
      </c>
      <c r="F164" s="112">
        <v>1342643</v>
      </c>
      <c r="G164" s="112">
        <v>167450</v>
      </c>
      <c r="H164" s="111">
        <f t="shared" si="12"/>
        <v>10162162</v>
      </c>
    </row>
    <row r="165" spans="1:8" x14ac:dyDescent="0.25">
      <c r="A165" s="139" t="s">
        <v>128</v>
      </c>
      <c r="B165" s="138">
        <v>5392969</v>
      </c>
      <c r="C165" s="138">
        <v>3253443</v>
      </c>
      <c r="D165" s="138">
        <v>676049</v>
      </c>
      <c r="E165" s="138">
        <v>1038400</v>
      </c>
      <c r="F165" s="112">
        <v>1666222</v>
      </c>
      <c r="G165" s="112">
        <v>308540</v>
      </c>
      <c r="H165" s="111">
        <f t="shared" si="12"/>
        <v>12335623</v>
      </c>
    </row>
    <row r="166" spans="1:8" x14ac:dyDescent="0.25">
      <c r="A166" s="139" t="s">
        <v>127</v>
      </c>
      <c r="B166" s="138">
        <v>5988957</v>
      </c>
      <c r="C166" s="138">
        <v>3380405</v>
      </c>
      <c r="D166" s="138">
        <v>670076</v>
      </c>
      <c r="E166" s="138">
        <v>1118600</v>
      </c>
      <c r="F166" s="112">
        <v>1648111</v>
      </c>
      <c r="G166" s="112">
        <v>336195</v>
      </c>
      <c r="H166" s="111">
        <f t="shared" si="12"/>
        <v>13142344</v>
      </c>
    </row>
    <row r="167" spans="1:8" x14ac:dyDescent="0.25">
      <c r="A167" s="139" t="s">
        <v>126</v>
      </c>
      <c r="B167" s="138">
        <v>6243665</v>
      </c>
      <c r="C167" s="138">
        <v>3094313</v>
      </c>
      <c r="D167" s="138">
        <v>601422</v>
      </c>
      <c r="E167" s="138">
        <v>782190</v>
      </c>
      <c r="F167" s="112">
        <v>2237680</v>
      </c>
      <c r="G167" s="112">
        <v>323695</v>
      </c>
      <c r="H167" s="111">
        <f t="shared" si="12"/>
        <v>13282965</v>
      </c>
    </row>
    <row r="168" spans="1:8" x14ac:dyDescent="0.25">
      <c r="A168" s="139" t="s">
        <v>365</v>
      </c>
      <c r="B168" s="138">
        <v>5734645</v>
      </c>
      <c r="C168" s="138">
        <v>2491658</v>
      </c>
      <c r="D168" s="138">
        <v>601581</v>
      </c>
      <c r="E168" s="138">
        <v>657883</v>
      </c>
      <c r="F168" s="112">
        <v>1387566</v>
      </c>
      <c r="G168" s="112">
        <v>295131</v>
      </c>
      <c r="H168" s="111">
        <f t="shared" si="12"/>
        <v>11168464</v>
      </c>
    </row>
    <row r="169" spans="1:8" x14ac:dyDescent="0.25">
      <c r="A169" s="139" t="s">
        <v>124</v>
      </c>
      <c r="B169" s="138">
        <v>4120233</v>
      </c>
      <c r="C169" s="138">
        <v>2530428</v>
      </c>
      <c r="D169" s="138">
        <v>444056</v>
      </c>
      <c r="E169" s="138">
        <v>695488</v>
      </c>
      <c r="F169" s="112">
        <v>1335141</v>
      </c>
      <c r="G169" s="112">
        <v>298229</v>
      </c>
      <c r="H169" s="111">
        <f t="shared" si="12"/>
        <v>9423575</v>
      </c>
    </row>
    <row r="170" spans="1:8" x14ac:dyDescent="0.25">
      <c r="A170" s="139" t="s">
        <v>123</v>
      </c>
      <c r="B170" s="138">
        <v>4328710</v>
      </c>
      <c r="C170" s="138">
        <v>3135485</v>
      </c>
      <c r="D170" s="138">
        <v>663585</v>
      </c>
      <c r="E170" s="138">
        <v>852282</v>
      </c>
      <c r="F170" s="112">
        <v>1445473</v>
      </c>
      <c r="G170" s="112">
        <v>310882</v>
      </c>
      <c r="H170" s="111">
        <f t="shared" si="12"/>
        <v>10736417</v>
      </c>
    </row>
    <row r="171" spans="1:8" x14ac:dyDescent="0.25">
      <c r="A171" s="139" t="s">
        <v>122</v>
      </c>
      <c r="B171" s="138">
        <v>6009295</v>
      </c>
      <c r="C171" s="138">
        <v>3533825</v>
      </c>
      <c r="D171" s="138">
        <v>600808</v>
      </c>
      <c r="E171" s="138">
        <v>820765</v>
      </c>
      <c r="F171" s="112">
        <v>1583951</v>
      </c>
      <c r="G171" s="112">
        <v>370285</v>
      </c>
      <c r="H171" s="111">
        <f t="shared" si="12"/>
        <v>12918929</v>
      </c>
    </row>
    <row r="172" spans="1:8" x14ac:dyDescent="0.25">
      <c r="A172" s="139" t="s">
        <v>121</v>
      </c>
      <c r="B172" s="138">
        <v>5987212</v>
      </c>
      <c r="C172" s="138">
        <v>3551077</v>
      </c>
      <c r="D172" s="138">
        <v>726210</v>
      </c>
      <c r="E172" s="138">
        <v>773796</v>
      </c>
      <c r="F172" s="112">
        <v>1388206</v>
      </c>
      <c r="G172" s="112">
        <v>231811</v>
      </c>
      <c r="H172" s="111">
        <f t="shared" si="12"/>
        <v>12658312</v>
      </c>
    </row>
    <row r="173" spans="1:8" x14ac:dyDescent="0.25">
      <c r="A173" s="110" t="s">
        <v>364</v>
      </c>
      <c r="B173" s="137">
        <v>130948213</v>
      </c>
      <c r="C173" s="137">
        <v>81250657</v>
      </c>
      <c r="D173" s="137">
        <v>14087637</v>
      </c>
      <c r="E173" s="137">
        <v>19306030</v>
      </c>
      <c r="F173" s="109">
        <v>33197573</v>
      </c>
      <c r="G173" s="109">
        <v>5957389</v>
      </c>
      <c r="H173" s="109">
        <f>SUM(H151:H172)</f>
        <v>284747499</v>
      </c>
    </row>
    <row r="174" spans="1:8" x14ac:dyDescent="0.25">
      <c r="A174" s="108" t="s">
        <v>363</v>
      </c>
      <c r="B174" s="107">
        <f t="shared" ref="B174:H174" si="13">B173/22</f>
        <v>5952191.5</v>
      </c>
      <c r="C174" s="107">
        <f t="shared" si="13"/>
        <v>3693211.6818181816</v>
      </c>
      <c r="D174" s="107">
        <f t="shared" si="13"/>
        <v>640347.13636363635</v>
      </c>
      <c r="E174" s="107">
        <f t="shared" si="13"/>
        <v>877546.81818181823</v>
      </c>
      <c r="F174" s="107">
        <f t="shared" si="13"/>
        <v>1508980.5909090908</v>
      </c>
      <c r="G174" s="107">
        <f t="shared" si="13"/>
        <v>270790.40909090912</v>
      </c>
      <c r="H174" s="107">
        <f t="shared" si="13"/>
        <v>12943068.136363637</v>
      </c>
    </row>
    <row r="176" spans="1:8" x14ac:dyDescent="0.25">
      <c r="A176" s="136" t="s">
        <v>362</v>
      </c>
      <c r="B176" s="135">
        <v>5651196</v>
      </c>
      <c r="C176" s="135">
        <v>2997372</v>
      </c>
      <c r="D176" s="135">
        <v>640516</v>
      </c>
      <c r="E176" s="135">
        <v>831508</v>
      </c>
      <c r="F176" s="112">
        <v>1217323</v>
      </c>
      <c r="G176" s="112">
        <v>213414</v>
      </c>
      <c r="H176" s="111">
        <f t="shared" ref="H176:H196" si="14">B176+C176+D176+E176+F176+G176</f>
        <v>11551329</v>
      </c>
    </row>
    <row r="177" spans="1:8" x14ac:dyDescent="0.25">
      <c r="A177" s="136" t="s">
        <v>117</v>
      </c>
      <c r="B177" s="135">
        <v>3512742</v>
      </c>
      <c r="C177" s="135">
        <v>2386451</v>
      </c>
      <c r="D177" s="135">
        <v>528439</v>
      </c>
      <c r="E177" s="135">
        <v>884768</v>
      </c>
      <c r="F177" s="112">
        <v>1280779</v>
      </c>
      <c r="G177" s="112">
        <v>212625</v>
      </c>
      <c r="H177" s="111">
        <f t="shared" si="14"/>
        <v>8805804</v>
      </c>
    </row>
    <row r="178" spans="1:8" x14ac:dyDescent="0.25">
      <c r="A178" s="136" t="s">
        <v>116</v>
      </c>
      <c r="B178" s="135">
        <v>4375669</v>
      </c>
      <c r="C178" s="135">
        <v>3089667</v>
      </c>
      <c r="D178" s="135">
        <v>652307</v>
      </c>
      <c r="E178" s="135">
        <v>1103082</v>
      </c>
      <c r="F178" s="112">
        <v>1535495</v>
      </c>
      <c r="G178" s="112">
        <v>267634</v>
      </c>
      <c r="H178" s="111">
        <f t="shared" si="14"/>
        <v>11023854</v>
      </c>
    </row>
    <row r="179" spans="1:8" x14ac:dyDescent="0.25">
      <c r="A179" s="136" t="s">
        <v>115</v>
      </c>
      <c r="B179" s="135">
        <v>4905761</v>
      </c>
      <c r="C179" s="135">
        <v>2760375</v>
      </c>
      <c r="D179" s="135">
        <v>570195</v>
      </c>
      <c r="E179" s="135">
        <v>1134956</v>
      </c>
      <c r="F179" s="112">
        <v>1415285</v>
      </c>
      <c r="G179" s="112">
        <v>206293</v>
      </c>
      <c r="H179" s="111">
        <f t="shared" si="14"/>
        <v>10992865</v>
      </c>
    </row>
    <row r="180" spans="1:8" x14ac:dyDescent="0.25">
      <c r="A180" s="136" t="s">
        <v>114</v>
      </c>
      <c r="B180" s="135">
        <v>5900083</v>
      </c>
      <c r="C180" s="135">
        <v>3001670</v>
      </c>
      <c r="D180" s="135">
        <v>688404</v>
      </c>
      <c r="E180" s="135">
        <v>905396</v>
      </c>
      <c r="F180" s="112">
        <v>1533711</v>
      </c>
      <c r="G180" s="112">
        <v>222936</v>
      </c>
      <c r="H180" s="111">
        <f t="shared" si="14"/>
        <v>12252200</v>
      </c>
    </row>
    <row r="181" spans="1:8" x14ac:dyDescent="0.25">
      <c r="A181" s="136" t="s">
        <v>361</v>
      </c>
      <c r="B181" s="135">
        <v>4676849</v>
      </c>
      <c r="C181" s="135">
        <v>3318890</v>
      </c>
      <c r="D181" s="135">
        <v>1013047</v>
      </c>
      <c r="E181" s="135">
        <v>997822</v>
      </c>
      <c r="F181" s="112">
        <v>1435994</v>
      </c>
      <c r="G181" s="112">
        <v>296370</v>
      </c>
      <c r="H181" s="111">
        <f t="shared" si="14"/>
        <v>11738972</v>
      </c>
    </row>
    <row r="182" spans="1:8" x14ac:dyDescent="0.25">
      <c r="A182" s="136" t="s">
        <v>112</v>
      </c>
      <c r="B182" s="135">
        <v>3427418</v>
      </c>
      <c r="C182" s="135">
        <v>3379011</v>
      </c>
      <c r="D182" s="135">
        <v>682709</v>
      </c>
      <c r="E182" s="135">
        <v>863184</v>
      </c>
      <c r="F182" s="112">
        <v>1429826</v>
      </c>
      <c r="G182" s="112">
        <v>314023</v>
      </c>
      <c r="H182" s="111">
        <f t="shared" si="14"/>
        <v>10096171</v>
      </c>
    </row>
    <row r="183" spans="1:8" x14ac:dyDescent="0.25">
      <c r="A183" s="136" t="s">
        <v>111</v>
      </c>
      <c r="B183" s="135">
        <v>4595119</v>
      </c>
      <c r="C183" s="135">
        <v>2833632</v>
      </c>
      <c r="D183" s="135">
        <v>672614</v>
      </c>
      <c r="E183" s="135">
        <v>1052030</v>
      </c>
      <c r="F183" s="112">
        <v>1481355</v>
      </c>
      <c r="G183" s="112">
        <v>342135</v>
      </c>
      <c r="H183" s="111">
        <f t="shared" si="14"/>
        <v>10976885</v>
      </c>
    </row>
    <row r="184" spans="1:8" x14ac:dyDescent="0.25">
      <c r="A184" s="136" t="s">
        <v>110</v>
      </c>
      <c r="B184" s="135">
        <v>5114442</v>
      </c>
      <c r="C184" s="135">
        <v>3424671</v>
      </c>
      <c r="D184" s="135">
        <v>876323</v>
      </c>
      <c r="E184" s="135">
        <v>893682</v>
      </c>
      <c r="F184" s="112">
        <v>1776255</v>
      </c>
      <c r="G184" s="112">
        <v>296835</v>
      </c>
      <c r="H184" s="111">
        <f t="shared" si="14"/>
        <v>12382208</v>
      </c>
    </row>
    <row r="185" spans="1:8" x14ac:dyDescent="0.25">
      <c r="A185" s="136" t="s">
        <v>109</v>
      </c>
      <c r="B185" s="135">
        <v>4595114</v>
      </c>
      <c r="C185" s="135">
        <v>3110282</v>
      </c>
      <c r="D185" s="135">
        <v>700234</v>
      </c>
      <c r="E185" s="135">
        <v>994787</v>
      </c>
      <c r="F185" s="112">
        <v>1570904</v>
      </c>
      <c r="G185" s="112">
        <v>272731</v>
      </c>
      <c r="H185" s="111">
        <f t="shared" si="14"/>
        <v>11244052</v>
      </c>
    </row>
    <row r="186" spans="1:8" x14ac:dyDescent="0.25">
      <c r="A186" s="136" t="s">
        <v>360</v>
      </c>
      <c r="B186" s="135">
        <v>4429817</v>
      </c>
      <c r="C186" s="135">
        <v>2497950</v>
      </c>
      <c r="D186" s="135">
        <v>648646</v>
      </c>
      <c r="E186" s="135">
        <v>691213</v>
      </c>
      <c r="F186" s="112">
        <v>1264169</v>
      </c>
      <c r="G186" s="112">
        <v>300416</v>
      </c>
      <c r="H186" s="111">
        <f t="shared" si="14"/>
        <v>9832211</v>
      </c>
    </row>
    <row r="187" spans="1:8" x14ac:dyDescent="0.25">
      <c r="A187" s="136" t="s">
        <v>107</v>
      </c>
      <c r="B187" s="135">
        <v>3478346</v>
      </c>
      <c r="C187" s="135">
        <v>2671670</v>
      </c>
      <c r="D187" s="135">
        <v>507325</v>
      </c>
      <c r="E187" s="135">
        <v>645946</v>
      </c>
      <c r="F187" s="112">
        <v>1199760</v>
      </c>
      <c r="G187" s="112">
        <v>191246</v>
      </c>
      <c r="H187" s="111">
        <f t="shared" si="14"/>
        <v>8694293</v>
      </c>
    </row>
    <row r="188" spans="1:8" x14ac:dyDescent="0.25">
      <c r="A188" s="136" t="s">
        <v>106</v>
      </c>
      <c r="B188" s="135">
        <v>4941493</v>
      </c>
      <c r="C188" s="135">
        <v>2750073</v>
      </c>
      <c r="D188" s="135">
        <v>635683</v>
      </c>
      <c r="E188" s="135">
        <v>795459</v>
      </c>
      <c r="F188" s="112">
        <v>1375194</v>
      </c>
      <c r="G188" s="112">
        <v>253134</v>
      </c>
      <c r="H188" s="111">
        <f t="shared" si="14"/>
        <v>10751036</v>
      </c>
    </row>
    <row r="189" spans="1:8" x14ac:dyDescent="0.25">
      <c r="A189" s="136" t="s">
        <v>105</v>
      </c>
      <c r="B189" s="135">
        <v>5418114</v>
      </c>
      <c r="C189" s="135">
        <v>2710866</v>
      </c>
      <c r="D189" s="135">
        <v>578848</v>
      </c>
      <c r="E189" s="135">
        <v>763106</v>
      </c>
      <c r="F189" s="112">
        <v>1264587</v>
      </c>
      <c r="G189" s="112">
        <v>225399</v>
      </c>
      <c r="H189" s="111">
        <f t="shared" si="14"/>
        <v>10960920</v>
      </c>
    </row>
    <row r="190" spans="1:8" x14ac:dyDescent="0.25">
      <c r="A190" s="136" t="s">
        <v>104</v>
      </c>
      <c r="B190" s="135">
        <v>5049148</v>
      </c>
      <c r="C190" s="135">
        <v>2468579</v>
      </c>
      <c r="D190" s="135">
        <v>786429</v>
      </c>
      <c r="E190" s="135">
        <v>907759</v>
      </c>
      <c r="F190" s="112">
        <v>1425613</v>
      </c>
      <c r="G190" s="112">
        <v>240013</v>
      </c>
      <c r="H190" s="111">
        <f t="shared" si="14"/>
        <v>10877541</v>
      </c>
    </row>
    <row r="191" spans="1:8" x14ac:dyDescent="0.25">
      <c r="A191" s="136" t="s">
        <v>359</v>
      </c>
      <c r="B191" s="135">
        <v>4916509</v>
      </c>
      <c r="C191" s="135">
        <v>2215186</v>
      </c>
      <c r="D191" s="135">
        <v>592317</v>
      </c>
      <c r="E191" s="135">
        <v>718505</v>
      </c>
      <c r="F191" s="112">
        <v>1276306</v>
      </c>
      <c r="G191" s="112">
        <v>176756</v>
      </c>
      <c r="H191" s="111">
        <f t="shared" si="14"/>
        <v>9895579</v>
      </c>
    </row>
    <row r="192" spans="1:8" x14ac:dyDescent="0.25">
      <c r="A192" s="136" t="s">
        <v>102</v>
      </c>
      <c r="B192" s="135">
        <v>4856529</v>
      </c>
      <c r="C192" s="135">
        <v>2559703</v>
      </c>
      <c r="D192" s="135">
        <v>443597</v>
      </c>
      <c r="E192" s="135">
        <v>652535</v>
      </c>
      <c r="F192" s="112">
        <v>1003676</v>
      </c>
      <c r="G192" s="112">
        <v>158347</v>
      </c>
      <c r="H192" s="111">
        <f t="shared" si="14"/>
        <v>9674387</v>
      </c>
    </row>
    <row r="193" spans="1:8" x14ac:dyDescent="0.25">
      <c r="A193" s="136" t="s">
        <v>101</v>
      </c>
      <c r="B193" s="135">
        <v>6255396</v>
      </c>
      <c r="C193" s="135">
        <v>2233544</v>
      </c>
      <c r="D193" s="135">
        <v>713517</v>
      </c>
      <c r="E193" s="135">
        <v>730598</v>
      </c>
      <c r="F193" s="112">
        <v>1600683</v>
      </c>
      <c r="G193" s="112">
        <v>270339</v>
      </c>
      <c r="H193" s="111">
        <f t="shared" si="14"/>
        <v>11804077</v>
      </c>
    </row>
    <row r="194" spans="1:8" x14ac:dyDescent="0.25">
      <c r="A194" s="136" t="s">
        <v>100</v>
      </c>
      <c r="B194" s="135">
        <v>8598774</v>
      </c>
      <c r="C194" s="135">
        <v>2318640</v>
      </c>
      <c r="D194" s="135">
        <v>612816</v>
      </c>
      <c r="E194" s="135">
        <v>872619</v>
      </c>
      <c r="F194" s="112">
        <v>1590207</v>
      </c>
      <c r="G194" s="112">
        <v>211160</v>
      </c>
      <c r="H194" s="111">
        <f t="shared" si="14"/>
        <v>14204216</v>
      </c>
    </row>
    <row r="195" spans="1:8" x14ac:dyDescent="0.25">
      <c r="A195" s="136" t="s">
        <v>99</v>
      </c>
      <c r="B195" s="135">
        <v>7059717</v>
      </c>
      <c r="C195" s="135">
        <v>2427089</v>
      </c>
      <c r="D195" s="135">
        <v>721794</v>
      </c>
      <c r="E195" s="135">
        <v>798175</v>
      </c>
      <c r="F195" s="112">
        <v>1502189</v>
      </c>
      <c r="G195" s="112">
        <v>244935</v>
      </c>
      <c r="H195" s="111">
        <f t="shared" si="14"/>
        <v>12753899</v>
      </c>
    </row>
    <row r="196" spans="1:8" x14ac:dyDescent="0.25">
      <c r="A196" s="136" t="s">
        <v>358</v>
      </c>
      <c r="B196" s="135">
        <v>4407410</v>
      </c>
      <c r="C196" s="135">
        <v>2247256</v>
      </c>
      <c r="D196" s="135">
        <v>577709</v>
      </c>
      <c r="E196" s="135">
        <v>647688</v>
      </c>
      <c r="F196" s="112">
        <v>1142451</v>
      </c>
      <c r="G196" s="112">
        <v>128419</v>
      </c>
      <c r="H196" s="111">
        <f t="shared" si="14"/>
        <v>9150933</v>
      </c>
    </row>
    <row r="197" spans="1:8" x14ac:dyDescent="0.25">
      <c r="A197" s="110" t="s">
        <v>357</v>
      </c>
      <c r="B197" s="134">
        <v>106165646</v>
      </c>
      <c r="C197" s="134">
        <v>57402577</v>
      </c>
      <c r="D197" s="134">
        <v>13843469</v>
      </c>
      <c r="E197" s="134">
        <v>17884818</v>
      </c>
      <c r="F197" s="109">
        <v>29321762</v>
      </c>
      <c r="G197" s="109">
        <v>5045160</v>
      </c>
      <c r="H197" s="109">
        <f>SUM(H176:H196)</f>
        <v>229663432</v>
      </c>
    </row>
    <row r="198" spans="1:8" x14ac:dyDescent="0.25">
      <c r="A198" s="108" t="s">
        <v>356</v>
      </c>
      <c r="B198" s="107">
        <f t="shared" ref="B198:H198" si="15">B197/21</f>
        <v>5055506.9523809524</v>
      </c>
      <c r="C198" s="107">
        <f t="shared" si="15"/>
        <v>2733456.0476190476</v>
      </c>
      <c r="D198" s="107">
        <f t="shared" si="15"/>
        <v>659212.80952380947</v>
      </c>
      <c r="E198" s="107">
        <f t="shared" si="15"/>
        <v>851658</v>
      </c>
      <c r="F198" s="107">
        <f t="shared" si="15"/>
        <v>1396274.3809523811</v>
      </c>
      <c r="G198" s="107">
        <f t="shared" si="15"/>
        <v>240245.71428571429</v>
      </c>
      <c r="H198" s="107">
        <f t="shared" si="15"/>
        <v>10936353.904761905</v>
      </c>
    </row>
    <row r="199" spans="1:8" ht="73.5" customHeight="1" x14ac:dyDescent="0.25"/>
    <row r="200" spans="1:8" ht="21" x14ac:dyDescent="0.35">
      <c r="A200" s="117">
        <v>2008</v>
      </c>
    </row>
    <row r="201" spans="1:8" ht="36" customHeight="1" x14ac:dyDescent="0.25">
      <c r="A201" s="116" t="s">
        <v>189</v>
      </c>
      <c r="B201" s="115" t="s">
        <v>0</v>
      </c>
      <c r="C201" s="115" t="s">
        <v>1</v>
      </c>
      <c r="D201" s="115" t="s">
        <v>2</v>
      </c>
      <c r="E201" s="115" t="s">
        <v>3</v>
      </c>
      <c r="F201" s="115" t="s">
        <v>50</v>
      </c>
      <c r="G201" s="115" t="s">
        <v>52</v>
      </c>
      <c r="H201" s="115" t="s">
        <v>13</v>
      </c>
    </row>
    <row r="202" spans="1:8" x14ac:dyDescent="0.25">
      <c r="A202" s="133" t="s">
        <v>94</v>
      </c>
      <c r="B202" s="132">
        <v>6284880</v>
      </c>
      <c r="C202" s="132">
        <v>3529797</v>
      </c>
      <c r="D202" s="132">
        <v>1041536</v>
      </c>
      <c r="E202" s="132">
        <v>746978</v>
      </c>
      <c r="F202" s="112">
        <v>1761040</v>
      </c>
      <c r="G202" s="112">
        <v>295688</v>
      </c>
      <c r="H202" s="111">
        <f t="shared" ref="H202:H222" si="16">B202+C202+D202+E202+F202+G202</f>
        <v>13659919</v>
      </c>
    </row>
    <row r="203" spans="1:8" x14ac:dyDescent="0.25">
      <c r="A203" s="133" t="s">
        <v>93</v>
      </c>
      <c r="B203" s="132">
        <v>5417295</v>
      </c>
      <c r="C203" s="132">
        <v>3287212</v>
      </c>
      <c r="D203" s="132">
        <v>817264</v>
      </c>
      <c r="E203" s="132">
        <v>805738</v>
      </c>
      <c r="F203" s="112">
        <v>1582985</v>
      </c>
      <c r="G203" s="112">
        <v>201058</v>
      </c>
      <c r="H203" s="111">
        <f t="shared" si="16"/>
        <v>12111552</v>
      </c>
    </row>
    <row r="204" spans="1:8" x14ac:dyDescent="0.25">
      <c r="A204" s="133" t="s">
        <v>92</v>
      </c>
      <c r="B204" s="132">
        <v>5574500</v>
      </c>
      <c r="C204" s="132">
        <v>4330017</v>
      </c>
      <c r="D204" s="132">
        <v>1010049</v>
      </c>
      <c r="E204" s="132">
        <v>631651</v>
      </c>
      <c r="F204" s="112">
        <v>1396454</v>
      </c>
      <c r="G204" s="112">
        <v>194310</v>
      </c>
      <c r="H204" s="111">
        <f t="shared" si="16"/>
        <v>13136981</v>
      </c>
    </row>
    <row r="205" spans="1:8" x14ac:dyDescent="0.25">
      <c r="A205" s="133" t="s">
        <v>355</v>
      </c>
      <c r="B205" s="132">
        <v>8206323</v>
      </c>
      <c r="C205" s="132">
        <v>4419326</v>
      </c>
      <c r="D205" s="132">
        <v>1075164</v>
      </c>
      <c r="E205" s="132">
        <v>836595</v>
      </c>
      <c r="F205" s="112">
        <v>1277978</v>
      </c>
      <c r="G205" s="112">
        <v>280004</v>
      </c>
      <c r="H205" s="111">
        <f t="shared" si="16"/>
        <v>16095390</v>
      </c>
    </row>
    <row r="206" spans="1:8" x14ac:dyDescent="0.25">
      <c r="A206" s="133" t="s">
        <v>91</v>
      </c>
      <c r="B206" s="132">
        <v>9044220</v>
      </c>
      <c r="C206" s="132">
        <v>4991352</v>
      </c>
      <c r="D206" s="132">
        <v>1201204</v>
      </c>
      <c r="E206" s="132">
        <v>613412</v>
      </c>
      <c r="F206" s="112">
        <v>1381740</v>
      </c>
      <c r="G206" s="112">
        <v>223533</v>
      </c>
      <c r="H206" s="111">
        <f t="shared" si="16"/>
        <v>17455461</v>
      </c>
    </row>
    <row r="207" spans="1:8" x14ac:dyDescent="0.25">
      <c r="A207" s="133" t="s">
        <v>90</v>
      </c>
      <c r="B207" s="132">
        <v>7350366</v>
      </c>
      <c r="C207" s="132">
        <v>5041985</v>
      </c>
      <c r="D207" s="132">
        <v>1132016</v>
      </c>
      <c r="E207" s="132">
        <v>820346</v>
      </c>
      <c r="F207" s="112">
        <v>1626632</v>
      </c>
      <c r="G207" s="112">
        <v>306947</v>
      </c>
      <c r="H207" s="111">
        <f t="shared" si="16"/>
        <v>16278292</v>
      </c>
    </row>
    <row r="208" spans="1:8" x14ac:dyDescent="0.25">
      <c r="A208" s="133" t="s">
        <v>89</v>
      </c>
      <c r="B208" s="132">
        <v>7907145</v>
      </c>
      <c r="C208" s="132">
        <v>4724617</v>
      </c>
      <c r="D208" s="132">
        <v>1203531</v>
      </c>
      <c r="E208" s="132">
        <v>626844</v>
      </c>
      <c r="F208" s="112">
        <v>1688291</v>
      </c>
      <c r="G208" s="112">
        <v>338078</v>
      </c>
      <c r="H208" s="111">
        <f t="shared" si="16"/>
        <v>16488506</v>
      </c>
    </row>
    <row r="209" spans="1:8" x14ac:dyDescent="0.25">
      <c r="A209" s="133" t="s">
        <v>88</v>
      </c>
      <c r="B209" s="132">
        <v>8099418</v>
      </c>
      <c r="C209" s="132">
        <v>5970163</v>
      </c>
      <c r="D209" s="132">
        <v>1249306</v>
      </c>
      <c r="E209" s="132">
        <v>698537</v>
      </c>
      <c r="F209" s="112">
        <v>1529329</v>
      </c>
      <c r="G209" s="112">
        <v>297092</v>
      </c>
      <c r="H209" s="111">
        <f t="shared" si="16"/>
        <v>17843845</v>
      </c>
    </row>
    <row r="210" spans="1:8" x14ac:dyDescent="0.25">
      <c r="A210" s="133" t="s">
        <v>354</v>
      </c>
      <c r="B210" s="132">
        <v>7519417</v>
      </c>
      <c r="C210" s="132">
        <v>5178802</v>
      </c>
      <c r="D210" s="132">
        <v>1036524</v>
      </c>
      <c r="E210" s="132">
        <v>789308</v>
      </c>
      <c r="F210" s="112">
        <v>1346147</v>
      </c>
      <c r="G210" s="112">
        <v>229887</v>
      </c>
      <c r="H210" s="111">
        <f t="shared" si="16"/>
        <v>16100085</v>
      </c>
    </row>
    <row r="211" spans="1:8" x14ac:dyDescent="0.25">
      <c r="A211" s="133" t="s">
        <v>86</v>
      </c>
      <c r="B211" s="132">
        <v>9754152</v>
      </c>
      <c r="C211" s="132">
        <v>7027833</v>
      </c>
      <c r="D211" s="132">
        <v>976888</v>
      </c>
      <c r="E211" s="132">
        <v>797573</v>
      </c>
      <c r="F211" s="112">
        <v>1631113</v>
      </c>
      <c r="G211" s="112">
        <v>253507</v>
      </c>
      <c r="H211" s="111">
        <f t="shared" si="16"/>
        <v>20441066</v>
      </c>
    </row>
    <row r="212" spans="1:8" x14ac:dyDescent="0.25">
      <c r="A212" s="133" t="s">
        <v>85</v>
      </c>
      <c r="B212" s="132">
        <v>10966862</v>
      </c>
      <c r="C212" s="132">
        <v>8389176</v>
      </c>
      <c r="D212" s="132">
        <v>698777</v>
      </c>
      <c r="E212" s="132">
        <v>904016</v>
      </c>
      <c r="F212" s="112">
        <v>1957513</v>
      </c>
      <c r="G212" s="112">
        <v>275080</v>
      </c>
      <c r="H212" s="111">
        <f t="shared" si="16"/>
        <v>23191424</v>
      </c>
    </row>
    <row r="213" spans="1:8" x14ac:dyDescent="0.25">
      <c r="A213" s="133" t="s">
        <v>84</v>
      </c>
      <c r="B213" s="132">
        <v>10185791</v>
      </c>
      <c r="C213" s="132">
        <v>8025708</v>
      </c>
      <c r="D213" s="132">
        <v>746295</v>
      </c>
      <c r="E213" s="132">
        <v>917141</v>
      </c>
      <c r="F213" s="112">
        <v>1929406</v>
      </c>
      <c r="G213" s="112">
        <v>491678</v>
      </c>
      <c r="H213" s="111">
        <f t="shared" si="16"/>
        <v>22296019</v>
      </c>
    </row>
    <row r="214" spans="1:8" x14ac:dyDescent="0.25">
      <c r="A214" s="133" t="s">
        <v>83</v>
      </c>
      <c r="B214" s="132">
        <v>7762879</v>
      </c>
      <c r="C214" s="132">
        <v>9612890</v>
      </c>
      <c r="D214" s="132">
        <v>738158</v>
      </c>
      <c r="E214" s="132">
        <v>927985</v>
      </c>
      <c r="F214" s="112">
        <v>1926312</v>
      </c>
      <c r="G214" s="112">
        <v>472941</v>
      </c>
      <c r="H214" s="111">
        <f t="shared" si="16"/>
        <v>21441165</v>
      </c>
    </row>
    <row r="215" spans="1:8" x14ac:dyDescent="0.25">
      <c r="A215" s="133" t="s">
        <v>353</v>
      </c>
      <c r="B215" s="132">
        <v>7508325</v>
      </c>
      <c r="C215" s="132">
        <v>5489132</v>
      </c>
      <c r="D215" s="132">
        <v>641619</v>
      </c>
      <c r="E215" s="132">
        <v>601088</v>
      </c>
      <c r="F215" s="112">
        <v>1440784</v>
      </c>
      <c r="G215" s="112">
        <v>267219</v>
      </c>
      <c r="H215" s="111">
        <f t="shared" si="16"/>
        <v>15948167</v>
      </c>
    </row>
    <row r="216" spans="1:8" x14ac:dyDescent="0.25">
      <c r="A216" s="133" t="s">
        <v>81</v>
      </c>
      <c r="B216" s="132">
        <v>5013538</v>
      </c>
      <c r="C216" s="132">
        <v>3733324</v>
      </c>
      <c r="D216" s="132">
        <v>650600</v>
      </c>
      <c r="E216" s="132">
        <v>728177</v>
      </c>
      <c r="F216" s="112">
        <v>1593509</v>
      </c>
      <c r="G216" s="112">
        <v>310549</v>
      </c>
      <c r="H216" s="111">
        <f t="shared" si="16"/>
        <v>12029697</v>
      </c>
    </row>
    <row r="217" spans="1:8" x14ac:dyDescent="0.25">
      <c r="A217" s="133" t="s">
        <v>80</v>
      </c>
      <c r="B217" s="132">
        <v>5283642</v>
      </c>
      <c r="C217" s="132">
        <v>4113235</v>
      </c>
      <c r="D217" s="132">
        <v>528061</v>
      </c>
      <c r="E217" s="132">
        <v>596810</v>
      </c>
      <c r="F217" s="112">
        <v>1821630</v>
      </c>
      <c r="G217" s="112">
        <v>269165</v>
      </c>
      <c r="H217" s="111">
        <f t="shared" si="16"/>
        <v>12612543</v>
      </c>
    </row>
    <row r="218" spans="1:8" x14ac:dyDescent="0.25">
      <c r="A218" s="133" t="s">
        <v>79</v>
      </c>
      <c r="B218" s="132">
        <v>5378488</v>
      </c>
      <c r="C218" s="132">
        <v>3234751</v>
      </c>
      <c r="D218" s="132">
        <v>437534</v>
      </c>
      <c r="E218" s="132">
        <v>547637</v>
      </c>
      <c r="F218" s="112">
        <v>1306268</v>
      </c>
      <c r="G218" s="112">
        <v>225241</v>
      </c>
      <c r="H218" s="111">
        <f t="shared" si="16"/>
        <v>11129919</v>
      </c>
    </row>
    <row r="219" spans="1:8" x14ac:dyDescent="0.25">
      <c r="A219" s="133" t="s">
        <v>78</v>
      </c>
      <c r="B219" s="132">
        <v>6402265</v>
      </c>
      <c r="C219" s="132">
        <v>3628385</v>
      </c>
      <c r="D219" s="132">
        <v>534466</v>
      </c>
      <c r="E219" s="132">
        <v>563241</v>
      </c>
      <c r="F219" s="112">
        <v>1332888</v>
      </c>
      <c r="G219" s="112">
        <v>277657</v>
      </c>
      <c r="H219" s="111">
        <f t="shared" si="16"/>
        <v>12738902</v>
      </c>
    </row>
    <row r="220" spans="1:8" x14ac:dyDescent="0.25">
      <c r="A220" s="133" t="s">
        <v>352</v>
      </c>
      <c r="B220" s="132">
        <v>4652812</v>
      </c>
      <c r="C220" s="132">
        <v>3033463</v>
      </c>
      <c r="D220" s="132">
        <v>488591</v>
      </c>
      <c r="E220" s="132">
        <v>551256</v>
      </c>
      <c r="F220" s="112">
        <v>1021489</v>
      </c>
      <c r="G220" s="112">
        <v>252076</v>
      </c>
      <c r="H220" s="111">
        <f t="shared" si="16"/>
        <v>9999687</v>
      </c>
    </row>
    <row r="221" spans="1:8" x14ac:dyDescent="0.25">
      <c r="A221" s="133" t="s">
        <v>76</v>
      </c>
      <c r="B221" s="132">
        <v>5524239</v>
      </c>
      <c r="C221" s="132">
        <v>5332628</v>
      </c>
      <c r="D221" s="132">
        <v>672007</v>
      </c>
      <c r="E221" s="132">
        <v>687217</v>
      </c>
      <c r="F221" s="112">
        <v>1220153</v>
      </c>
      <c r="G221" s="112">
        <v>262558</v>
      </c>
      <c r="H221" s="111">
        <f t="shared" si="16"/>
        <v>13698802</v>
      </c>
    </row>
    <row r="222" spans="1:8" x14ac:dyDescent="0.25">
      <c r="A222" s="133" t="s">
        <v>75</v>
      </c>
      <c r="B222" s="132">
        <v>4970009</v>
      </c>
      <c r="C222" s="132">
        <v>4118624</v>
      </c>
      <c r="D222" s="132">
        <v>651351</v>
      </c>
      <c r="E222" s="132">
        <v>1055899</v>
      </c>
      <c r="F222" s="112">
        <v>1130813</v>
      </c>
      <c r="G222" s="112">
        <v>222951</v>
      </c>
      <c r="H222" s="111">
        <f t="shared" si="16"/>
        <v>12149647</v>
      </c>
    </row>
    <row r="223" spans="1:8" x14ac:dyDescent="0.25">
      <c r="A223" s="110" t="s">
        <v>351</v>
      </c>
      <c r="B223" s="131">
        <v>148806566</v>
      </c>
      <c r="C223" s="131">
        <v>107212420</v>
      </c>
      <c r="D223" s="131">
        <v>17530941</v>
      </c>
      <c r="E223" s="131">
        <v>15447449</v>
      </c>
      <c r="F223" s="109">
        <v>31902474</v>
      </c>
      <c r="G223" s="109">
        <v>5947219</v>
      </c>
      <c r="H223" s="109">
        <f>SUM(H202:H222)</f>
        <v>326847069</v>
      </c>
    </row>
    <row r="224" spans="1:8" x14ac:dyDescent="0.25">
      <c r="A224" s="108" t="s">
        <v>350</v>
      </c>
      <c r="B224" s="107">
        <f t="shared" ref="B224:H224" si="17">B223/21</f>
        <v>7086026.9523809524</v>
      </c>
      <c r="C224" s="107">
        <f t="shared" si="17"/>
        <v>5105353.333333333</v>
      </c>
      <c r="D224" s="107">
        <f t="shared" si="17"/>
        <v>834806.71428571432</v>
      </c>
      <c r="E224" s="107">
        <f t="shared" si="17"/>
        <v>735592.80952380947</v>
      </c>
      <c r="F224" s="107">
        <f t="shared" si="17"/>
        <v>1519165.4285714286</v>
      </c>
      <c r="G224" s="107">
        <f t="shared" si="17"/>
        <v>283200.90476190473</v>
      </c>
      <c r="H224" s="107">
        <f t="shared" si="17"/>
        <v>15564146.142857144</v>
      </c>
    </row>
    <row r="226" spans="1:8" x14ac:dyDescent="0.25">
      <c r="A226" s="130" t="s">
        <v>349</v>
      </c>
      <c r="B226" s="129">
        <v>5031897</v>
      </c>
      <c r="C226" s="129">
        <v>3413684</v>
      </c>
      <c r="D226" s="129">
        <v>506439</v>
      </c>
      <c r="E226" s="129">
        <v>777776</v>
      </c>
      <c r="F226" s="112">
        <v>1303802</v>
      </c>
      <c r="G226" s="112">
        <v>196671</v>
      </c>
      <c r="H226" s="111">
        <f t="shared" ref="H226:H248" si="18">B226+C226+D226+E226+F226+G226</f>
        <v>11230269</v>
      </c>
    </row>
    <row r="227" spans="1:8" x14ac:dyDescent="0.25">
      <c r="A227" s="130" t="s">
        <v>348</v>
      </c>
      <c r="B227" s="129">
        <v>4791566</v>
      </c>
      <c r="C227" s="129">
        <v>3686475</v>
      </c>
      <c r="D227" s="129">
        <v>572681</v>
      </c>
      <c r="E227" s="129">
        <v>1014329</v>
      </c>
      <c r="F227" s="112">
        <v>1341137</v>
      </c>
      <c r="G227" s="112">
        <v>253862</v>
      </c>
      <c r="H227" s="111">
        <f t="shared" si="18"/>
        <v>11660050</v>
      </c>
    </row>
    <row r="228" spans="1:8" x14ac:dyDescent="0.25">
      <c r="A228" s="130" t="s">
        <v>347</v>
      </c>
      <c r="B228" s="129">
        <v>5664523</v>
      </c>
      <c r="C228" s="129">
        <v>4341868</v>
      </c>
      <c r="D228" s="129">
        <v>635658</v>
      </c>
      <c r="E228" s="129">
        <v>769599</v>
      </c>
      <c r="F228" s="112">
        <v>1050334</v>
      </c>
      <c r="G228" s="112">
        <v>232942</v>
      </c>
      <c r="H228" s="111">
        <f t="shared" si="18"/>
        <v>12694924</v>
      </c>
    </row>
    <row r="229" spans="1:8" x14ac:dyDescent="0.25">
      <c r="A229" s="130" t="s">
        <v>346</v>
      </c>
      <c r="B229" s="129">
        <v>5748806</v>
      </c>
      <c r="C229" s="129">
        <v>6185858</v>
      </c>
      <c r="D229" s="129">
        <v>689161</v>
      </c>
      <c r="E229" s="129">
        <v>988351</v>
      </c>
      <c r="F229" s="112">
        <v>1540336</v>
      </c>
      <c r="G229" s="112">
        <v>214551</v>
      </c>
      <c r="H229" s="111">
        <f t="shared" si="18"/>
        <v>15367063</v>
      </c>
    </row>
    <row r="230" spans="1:8" x14ac:dyDescent="0.25">
      <c r="A230" s="130" t="s">
        <v>345</v>
      </c>
      <c r="B230" s="129">
        <v>5804680</v>
      </c>
      <c r="C230" s="129">
        <v>5719995</v>
      </c>
      <c r="D230" s="129">
        <v>592033</v>
      </c>
      <c r="E230" s="129">
        <v>903389</v>
      </c>
      <c r="F230" s="112">
        <v>1704128</v>
      </c>
      <c r="G230" s="112">
        <v>189033</v>
      </c>
      <c r="H230" s="111">
        <f t="shared" si="18"/>
        <v>14913258</v>
      </c>
    </row>
    <row r="231" spans="1:8" x14ac:dyDescent="0.25">
      <c r="A231" s="130" t="s">
        <v>344</v>
      </c>
      <c r="B231" s="129">
        <v>7507658</v>
      </c>
      <c r="C231" s="129">
        <v>7055616</v>
      </c>
      <c r="D231" s="129">
        <v>704605</v>
      </c>
      <c r="E231" s="129">
        <v>889886</v>
      </c>
      <c r="F231" s="112">
        <v>1787954</v>
      </c>
      <c r="G231" s="112">
        <v>253789</v>
      </c>
      <c r="H231" s="111">
        <f t="shared" si="18"/>
        <v>18199508</v>
      </c>
    </row>
    <row r="232" spans="1:8" x14ac:dyDescent="0.25">
      <c r="A232" s="130" t="s">
        <v>343</v>
      </c>
      <c r="B232" s="129">
        <v>4716544</v>
      </c>
      <c r="C232" s="129">
        <v>5673274</v>
      </c>
      <c r="D232" s="129">
        <v>485019</v>
      </c>
      <c r="E232" s="129">
        <v>755993</v>
      </c>
      <c r="F232" s="112">
        <v>1379196</v>
      </c>
      <c r="G232" s="112">
        <v>176327</v>
      </c>
      <c r="H232" s="111">
        <f t="shared" si="18"/>
        <v>13186353</v>
      </c>
    </row>
    <row r="233" spans="1:8" x14ac:dyDescent="0.25">
      <c r="A233" s="130" t="s">
        <v>342</v>
      </c>
      <c r="B233" s="129">
        <v>4585420</v>
      </c>
      <c r="C233" s="129">
        <v>7854448</v>
      </c>
      <c r="D233" s="129">
        <v>602480</v>
      </c>
      <c r="E233" s="129">
        <v>538854</v>
      </c>
      <c r="F233" s="112">
        <v>1844653</v>
      </c>
      <c r="G233" s="112">
        <v>318886</v>
      </c>
      <c r="H233" s="111">
        <f t="shared" si="18"/>
        <v>15744741</v>
      </c>
    </row>
    <row r="234" spans="1:8" x14ac:dyDescent="0.25">
      <c r="A234" s="130" t="s">
        <v>341</v>
      </c>
      <c r="B234" s="129">
        <v>749433</v>
      </c>
      <c r="C234" s="129">
        <v>4621172</v>
      </c>
      <c r="D234" s="129">
        <v>346171</v>
      </c>
      <c r="E234" s="129">
        <v>662626</v>
      </c>
      <c r="F234" s="112">
        <v>1262651</v>
      </c>
      <c r="G234" s="112">
        <v>169736</v>
      </c>
      <c r="H234" s="111">
        <f t="shared" si="18"/>
        <v>7811789</v>
      </c>
    </row>
    <row r="235" spans="1:8" x14ac:dyDescent="0.25">
      <c r="A235" s="130" t="s">
        <v>340</v>
      </c>
      <c r="B235" s="129">
        <v>4650102</v>
      </c>
      <c r="C235" s="129">
        <v>5591699</v>
      </c>
      <c r="D235" s="129">
        <v>538507</v>
      </c>
      <c r="E235" s="129">
        <v>676667</v>
      </c>
      <c r="F235" s="112">
        <v>1470175</v>
      </c>
      <c r="G235" s="112">
        <v>155175</v>
      </c>
      <c r="H235" s="111">
        <f t="shared" si="18"/>
        <v>13082325</v>
      </c>
    </row>
    <row r="236" spans="1:8" x14ac:dyDescent="0.25">
      <c r="A236" s="130" t="s">
        <v>339</v>
      </c>
      <c r="B236" s="129">
        <v>5063278</v>
      </c>
      <c r="C236" s="129">
        <v>5173347</v>
      </c>
      <c r="D236" s="129">
        <v>501135</v>
      </c>
      <c r="E236" s="129">
        <v>790596</v>
      </c>
      <c r="F236" s="112">
        <v>1526645</v>
      </c>
      <c r="G236" s="112">
        <v>165529</v>
      </c>
      <c r="H236" s="111">
        <f t="shared" si="18"/>
        <v>13220530</v>
      </c>
    </row>
    <row r="237" spans="1:8" x14ac:dyDescent="0.25">
      <c r="A237" s="130" t="s">
        <v>338</v>
      </c>
      <c r="B237" s="129">
        <v>4818468</v>
      </c>
      <c r="C237" s="129">
        <v>6870404</v>
      </c>
      <c r="D237" s="129">
        <v>558702</v>
      </c>
      <c r="E237" s="129">
        <v>872450</v>
      </c>
      <c r="F237" s="112">
        <v>1761735</v>
      </c>
      <c r="G237" s="112">
        <v>228265</v>
      </c>
      <c r="H237" s="111">
        <f t="shared" si="18"/>
        <v>15110024</v>
      </c>
    </row>
    <row r="238" spans="1:8" x14ac:dyDescent="0.25">
      <c r="A238" s="130" t="s">
        <v>337</v>
      </c>
      <c r="B238" s="129">
        <v>4334090</v>
      </c>
      <c r="C238" s="129">
        <v>5260380</v>
      </c>
      <c r="D238" s="129">
        <v>425743</v>
      </c>
      <c r="E238" s="129">
        <v>660142</v>
      </c>
      <c r="F238" s="112">
        <v>1302969</v>
      </c>
      <c r="G238" s="112">
        <v>182877</v>
      </c>
      <c r="H238" s="111">
        <f t="shared" si="18"/>
        <v>12166201</v>
      </c>
    </row>
    <row r="239" spans="1:8" x14ac:dyDescent="0.25">
      <c r="A239" s="130" t="s">
        <v>336</v>
      </c>
      <c r="B239" s="129">
        <v>3669831</v>
      </c>
      <c r="C239" s="129">
        <v>3317127</v>
      </c>
      <c r="D239" s="129">
        <v>445492</v>
      </c>
      <c r="E239" s="129">
        <v>620580</v>
      </c>
      <c r="F239" s="112">
        <v>1315174</v>
      </c>
      <c r="G239" s="112">
        <v>150027</v>
      </c>
      <c r="H239" s="111">
        <f t="shared" si="18"/>
        <v>9518231</v>
      </c>
    </row>
    <row r="240" spans="1:8" x14ac:dyDescent="0.25">
      <c r="A240" s="130" t="s">
        <v>335</v>
      </c>
      <c r="B240" s="129">
        <v>4765461</v>
      </c>
      <c r="C240" s="129">
        <v>3607789</v>
      </c>
      <c r="D240" s="129">
        <v>498488</v>
      </c>
      <c r="E240" s="129">
        <v>781651</v>
      </c>
      <c r="F240" s="112">
        <v>1119684</v>
      </c>
      <c r="G240" s="112">
        <v>192382</v>
      </c>
      <c r="H240" s="111">
        <f t="shared" si="18"/>
        <v>10965455</v>
      </c>
    </row>
    <row r="241" spans="1:8" x14ac:dyDescent="0.25">
      <c r="A241" s="130" t="s">
        <v>334</v>
      </c>
      <c r="B241" s="129">
        <v>4622684</v>
      </c>
      <c r="C241" s="129">
        <v>4454286</v>
      </c>
      <c r="D241" s="129">
        <v>583487</v>
      </c>
      <c r="E241" s="129">
        <v>714753</v>
      </c>
      <c r="F241" s="112">
        <v>1274520</v>
      </c>
      <c r="G241" s="112">
        <v>250281</v>
      </c>
      <c r="H241" s="111">
        <f t="shared" si="18"/>
        <v>11900011</v>
      </c>
    </row>
    <row r="242" spans="1:8" x14ac:dyDescent="0.25">
      <c r="A242" s="130" t="s">
        <v>333</v>
      </c>
      <c r="B242" s="129">
        <v>5231653</v>
      </c>
      <c r="C242" s="129">
        <v>5427128</v>
      </c>
      <c r="D242" s="129">
        <v>621815</v>
      </c>
      <c r="E242" s="129">
        <v>731504</v>
      </c>
      <c r="F242" s="112">
        <v>1414667</v>
      </c>
      <c r="G242" s="112">
        <v>251249</v>
      </c>
      <c r="H242" s="111">
        <f t="shared" si="18"/>
        <v>13678016</v>
      </c>
    </row>
    <row r="243" spans="1:8" x14ac:dyDescent="0.25">
      <c r="A243" s="130" t="s">
        <v>332</v>
      </c>
      <c r="B243" s="129">
        <v>3947832</v>
      </c>
      <c r="C243" s="129">
        <v>4487251</v>
      </c>
      <c r="D243" s="129">
        <v>666842</v>
      </c>
      <c r="E243" s="129">
        <v>762128</v>
      </c>
      <c r="F243" s="112">
        <v>1274590</v>
      </c>
      <c r="G243" s="112">
        <v>230174</v>
      </c>
      <c r="H243" s="111">
        <f t="shared" si="18"/>
        <v>11368817</v>
      </c>
    </row>
    <row r="244" spans="1:8" x14ac:dyDescent="0.25">
      <c r="A244" s="130" t="s">
        <v>331</v>
      </c>
      <c r="B244" s="129">
        <v>3438493</v>
      </c>
      <c r="C244" s="129">
        <v>3888298</v>
      </c>
      <c r="D244" s="129">
        <v>524457</v>
      </c>
      <c r="E244" s="129">
        <v>659585</v>
      </c>
      <c r="F244" s="112">
        <v>1168586</v>
      </c>
      <c r="G244" s="112">
        <v>179510</v>
      </c>
      <c r="H244" s="111">
        <f t="shared" si="18"/>
        <v>9858929</v>
      </c>
    </row>
    <row r="245" spans="1:8" x14ac:dyDescent="0.25">
      <c r="A245" s="130" t="s">
        <v>330</v>
      </c>
      <c r="B245" s="129">
        <v>3969755</v>
      </c>
      <c r="C245" s="129">
        <v>4908289</v>
      </c>
      <c r="D245" s="129">
        <v>562289</v>
      </c>
      <c r="E245" s="129">
        <v>810890</v>
      </c>
      <c r="F245" s="112">
        <v>1483216</v>
      </c>
      <c r="G245" s="112">
        <v>173321</v>
      </c>
      <c r="H245" s="111">
        <f t="shared" si="18"/>
        <v>11907760</v>
      </c>
    </row>
    <row r="246" spans="1:8" x14ac:dyDescent="0.25">
      <c r="A246" s="130" t="s">
        <v>329</v>
      </c>
      <c r="B246" s="129">
        <v>3919061</v>
      </c>
      <c r="C246" s="129">
        <v>4368532</v>
      </c>
      <c r="D246" s="129">
        <v>647893</v>
      </c>
      <c r="E246" s="129">
        <v>760110</v>
      </c>
      <c r="F246" s="112">
        <v>1544831</v>
      </c>
      <c r="G246" s="112">
        <v>221285</v>
      </c>
      <c r="H246" s="111">
        <f t="shared" si="18"/>
        <v>11461712</v>
      </c>
    </row>
    <row r="247" spans="1:8" x14ac:dyDescent="0.25">
      <c r="A247" s="130" t="s">
        <v>328</v>
      </c>
      <c r="B247" s="129">
        <v>3746347</v>
      </c>
      <c r="C247" s="129">
        <v>3864683</v>
      </c>
      <c r="D247" s="129">
        <v>605122</v>
      </c>
      <c r="E247" s="129">
        <v>868368</v>
      </c>
      <c r="F247" s="112">
        <v>1431996</v>
      </c>
      <c r="G247" s="112">
        <v>200814</v>
      </c>
      <c r="H247" s="111">
        <f t="shared" si="18"/>
        <v>10717330</v>
      </c>
    </row>
    <row r="248" spans="1:8" x14ac:dyDescent="0.25">
      <c r="A248" s="130" t="s">
        <v>327</v>
      </c>
      <c r="B248" s="129">
        <v>4234030</v>
      </c>
      <c r="C248" s="129">
        <v>3613398</v>
      </c>
      <c r="D248" s="129">
        <v>580331</v>
      </c>
      <c r="E248" s="129">
        <v>753700</v>
      </c>
      <c r="F248" s="112">
        <v>1205824</v>
      </c>
      <c r="G248" s="112">
        <v>160282</v>
      </c>
      <c r="H248" s="111">
        <f t="shared" si="18"/>
        <v>10547565</v>
      </c>
    </row>
    <row r="249" spans="1:8" x14ac:dyDescent="0.25">
      <c r="A249" s="110" t="s">
        <v>326</v>
      </c>
      <c r="B249" s="128">
        <v>105011612</v>
      </c>
      <c r="C249" s="128">
        <v>113385001</v>
      </c>
      <c r="D249" s="128">
        <v>12894550</v>
      </c>
      <c r="E249" s="128">
        <v>17763927</v>
      </c>
      <c r="F249" s="109">
        <v>32508803</v>
      </c>
      <c r="G249" s="109">
        <v>4746968</v>
      </c>
      <c r="H249" s="109">
        <f>SUM(H226:H248)</f>
        <v>286310861</v>
      </c>
    </row>
    <row r="250" spans="1:8" x14ac:dyDescent="0.25">
      <c r="A250" s="108" t="s">
        <v>325</v>
      </c>
      <c r="B250" s="107">
        <f t="shared" ref="B250:H250" si="19">B249/23</f>
        <v>4565722.2608695654</v>
      </c>
      <c r="C250" s="107">
        <f t="shared" si="19"/>
        <v>4929782.6521739131</v>
      </c>
      <c r="D250" s="107">
        <f t="shared" si="19"/>
        <v>560632.60869565222</v>
      </c>
      <c r="E250" s="107">
        <f t="shared" si="19"/>
        <v>772344.65217391308</v>
      </c>
      <c r="F250" s="107">
        <f t="shared" si="19"/>
        <v>1413426.2173913044</v>
      </c>
      <c r="G250" s="107">
        <f t="shared" si="19"/>
        <v>206389.91304347827</v>
      </c>
      <c r="H250" s="107">
        <f t="shared" si="19"/>
        <v>12448298.304347826</v>
      </c>
    </row>
    <row r="252" spans="1:8" x14ac:dyDescent="0.25">
      <c r="A252" s="127" t="s">
        <v>324</v>
      </c>
      <c r="B252" s="126">
        <v>2663390</v>
      </c>
      <c r="C252" s="126">
        <v>2032036</v>
      </c>
      <c r="D252" s="126">
        <v>429988</v>
      </c>
      <c r="E252" s="126">
        <v>646887</v>
      </c>
      <c r="F252" s="112">
        <v>975824</v>
      </c>
      <c r="G252" s="112">
        <v>128195</v>
      </c>
      <c r="H252" s="111">
        <f t="shared" ref="H252:H270" si="20">B252+C252+D252+E252+F252+G252</f>
        <v>6876320</v>
      </c>
    </row>
    <row r="253" spans="1:8" x14ac:dyDescent="0.25">
      <c r="A253" s="127" t="s">
        <v>323</v>
      </c>
      <c r="B253" s="126">
        <v>3378255</v>
      </c>
      <c r="C253" s="126">
        <v>3064711</v>
      </c>
      <c r="D253" s="126">
        <v>519018</v>
      </c>
      <c r="E253" s="126">
        <v>676308</v>
      </c>
      <c r="F253" s="112">
        <v>1547905</v>
      </c>
      <c r="G253" s="112">
        <v>183303</v>
      </c>
      <c r="H253" s="111">
        <f t="shared" si="20"/>
        <v>9369500</v>
      </c>
    </row>
    <row r="254" spans="1:8" x14ac:dyDescent="0.25">
      <c r="A254" s="127" t="s">
        <v>322</v>
      </c>
      <c r="B254" s="126">
        <v>3516973</v>
      </c>
      <c r="C254" s="126">
        <v>3559159</v>
      </c>
      <c r="D254" s="126">
        <v>526158</v>
      </c>
      <c r="E254" s="126">
        <v>767498</v>
      </c>
      <c r="F254" s="112">
        <v>1223985</v>
      </c>
      <c r="G254" s="112">
        <v>201570</v>
      </c>
      <c r="H254" s="111">
        <f t="shared" si="20"/>
        <v>9795343</v>
      </c>
    </row>
    <row r="255" spans="1:8" x14ac:dyDescent="0.25">
      <c r="A255" s="127" t="s">
        <v>321</v>
      </c>
      <c r="B255" s="126">
        <v>3529507</v>
      </c>
      <c r="C255" s="126">
        <v>4583231</v>
      </c>
      <c r="D255" s="126">
        <v>552108</v>
      </c>
      <c r="E255" s="126">
        <v>853917</v>
      </c>
      <c r="F255" s="112">
        <v>1320994</v>
      </c>
      <c r="G255" s="112">
        <v>213624</v>
      </c>
      <c r="H255" s="111">
        <f t="shared" si="20"/>
        <v>11053381</v>
      </c>
    </row>
    <row r="256" spans="1:8" x14ac:dyDescent="0.25">
      <c r="A256" s="127" t="s">
        <v>320</v>
      </c>
      <c r="B256" s="126">
        <v>3226646</v>
      </c>
      <c r="C256" s="126">
        <v>3497207</v>
      </c>
      <c r="D256" s="126">
        <v>420155</v>
      </c>
      <c r="E256" s="126">
        <v>709372</v>
      </c>
      <c r="F256" s="112">
        <v>979789</v>
      </c>
      <c r="G256" s="112">
        <v>178272</v>
      </c>
      <c r="H256" s="111">
        <f t="shared" si="20"/>
        <v>9011441</v>
      </c>
    </row>
    <row r="257" spans="1:8" x14ac:dyDescent="0.25">
      <c r="A257" s="127" t="s">
        <v>319</v>
      </c>
      <c r="B257" s="126">
        <v>2660706</v>
      </c>
      <c r="C257" s="126">
        <v>2830153</v>
      </c>
      <c r="D257" s="126">
        <v>369831</v>
      </c>
      <c r="E257" s="126">
        <v>819421</v>
      </c>
      <c r="F257" s="112">
        <v>1212246</v>
      </c>
      <c r="G257" s="112">
        <v>242997</v>
      </c>
      <c r="H257" s="111">
        <f t="shared" si="20"/>
        <v>8135354</v>
      </c>
    </row>
    <row r="258" spans="1:8" x14ac:dyDescent="0.25">
      <c r="A258" s="127" t="s">
        <v>318</v>
      </c>
      <c r="B258" s="126">
        <v>507874</v>
      </c>
      <c r="C258" s="126">
        <v>3508864</v>
      </c>
      <c r="D258" s="126">
        <v>353587</v>
      </c>
      <c r="E258" s="126">
        <v>895690</v>
      </c>
      <c r="F258" s="112">
        <v>1442687</v>
      </c>
      <c r="G258" s="112">
        <v>212429</v>
      </c>
      <c r="H258" s="111">
        <f t="shared" si="20"/>
        <v>6921131</v>
      </c>
    </row>
    <row r="259" spans="1:8" x14ac:dyDescent="0.25">
      <c r="A259" s="127" t="s">
        <v>317</v>
      </c>
      <c r="B259" s="126">
        <v>4133731</v>
      </c>
      <c r="C259" s="126">
        <v>3913064</v>
      </c>
      <c r="D259" s="126">
        <v>529717</v>
      </c>
      <c r="E259" s="126">
        <v>902164</v>
      </c>
      <c r="F259" s="112">
        <v>1366217</v>
      </c>
      <c r="G259" s="112">
        <v>213516</v>
      </c>
      <c r="H259" s="111">
        <f t="shared" si="20"/>
        <v>11058409</v>
      </c>
    </row>
    <row r="260" spans="1:8" x14ac:dyDescent="0.25">
      <c r="A260" s="127" t="s">
        <v>316</v>
      </c>
      <c r="B260" s="126">
        <v>4695424</v>
      </c>
      <c r="C260" s="126">
        <v>5847038</v>
      </c>
      <c r="D260" s="126">
        <v>590859</v>
      </c>
      <c r="E260" s="126">
        <v>850634</v>
      </c>
      <c r="F260" s="112">
        <v>1674903</v>
      </c>
      <c r="G260" s="112">
        <v>238738</v>
      </c>
      <c r="H260" s="111">
        <f t="shared" si="20"/>
        <v>13897596</v>
      </c>
    </row>
    <row r="261" spans="1:8" x14ac:dyDescent="0.25">
      <c r="A261" s="127" t="s">
        <v>315</v>
      </c>
      <c r="B261" s="126">
        <v>3597000</v>
      </c>
      <c r="C261" s="126">
        <v>4429720</v>
      </c>
      <c r="D261" s="126">
        <v>437270</v>
      </c>
      <c r="E261" s="126">
        <v>608592</v>
      </c>
      <c r="F261" s="112">
        <v>1249048</v>
      </c>
      <c r="G261" s="112">
        <v>250196</v>
      </c>
      <c r="H261" s="111">
        <f t="shared" si="20"/>
        <v>10571826</v>
      </c>
    </row>
    <row r="262" spans="1:8" x14ac:dyDescent="0.25">
      <c r="A262" s="127" t="s">
        <v>314</v>
      </c>
      <c r="B262" s="126">
        <v>2920041</v>
      </c>
      <c r="C262" s="126">
        <v>3699107</v>
      </c>
      <c r="D262" s="126">
        <v>394806</v>
      </c>
      <c r="E262" s="126">
        <v>653817</v>
      </c>
      <c r="F262" s="112">
        <v>1204945</v>
      </c>
      <c r="G262" s="112">
        <v>183751</v>
      </c>
      <c r="H262" s="111">
        <f t="shared" si="20"/>
        <v>9056467</v>
      </c>
    </row>
    <row r="263" spans="1:8" x14ac:dyDescent="0.25">
      <c r="A263" s="127" t="s">
        <v>313</v>
      </c>
      <c r="B263" s="126">
        <v>3457153</v>
      </c>
      <c r="C263" s="126">
        <v>4350737</v>
      </c>
      <c r="D263" s="126">
        <v>387580</v>
      </c>
      <c r="E263" s="126">
        <v>598671</v>
      </c>
      <c r="F263" s="112">
        <v>1331803</v>
      </c>
      <c r="G263" s="112">
        <v>201913</v>
      </c>
      <c r="H263" s="111">
        <f t="shared" si="20"/>
        <v>10327857</v>
      </c>
    </row>
    <row r="264" spans="1:8" x14ac:dyDescent="0.25">
      <c r="A264" s="127" t="s">
        <v>312</v>
      </c>
      <c r="B264" s="126">
        <v>4234929</v>
      </c>
      <c r="C264" s="126">
        <v>4564902</v>
      </c>
      <c r="D264" s="126">
        <v>530479</v>
      </c>
      <c r="E264" s="126">
        <v>636206</v>
      </c>
      <c r="F264" s="112">
        <v>1591779</v>
      </c>
      <c r="G264" s="112">
        <v>256420</v>
      </c>
      <c r="H264" s="111">
        <f t="shared" si="20"/>
        <v>11814715</v>
      </c>
    </row>
    <row r="265" spans="1:8" x14ac:dyDescent="0.25">
      <c r="A265" s="127" t="s">
        <v>311</v>
      </c>
      <c r="B265" s="126">
        <v>6010669</v>
      </c>
      <c r="C265" s="126">
        <v>6021363</v>
      </c>
      <c r="D265" s="126">
        <v>561971</v>
      </c>
      <c r="E265" s="126">
        <v>782130</v>
      </c>
      <c r="F265" s="112">
        <v>1542611</v>
      </c>
      <c r="G265" s="112">
        <v>240152</v>
      </c>
      <c r="H265" s="111">
        <f t="shared" si="20"/>
        <v>15158896</v>
      </c>
    </row>
    <row r="266" spans="1:8" x14ac:dyDescent="0.25">
      <c r="A266" s="127" t="s">
        <v>310</v>
      </c>
      <c r="B266" s="126">
        <v>4682836</v>
      </c>
      <c r="C266" s="126">
        <v>5720150</v>
      </c>
      <c r="D266" s="126">
        <v>529760</v>
      </c>
      <c r="E266" s="126">
        <v>818686</v>
      </c>
      <c r="F266" s="112">
        <v>1161023</v>
      </c>
      <c r="G266" s="112">
        <v>305594</v>
      </c>
      <c r="H266" s="111">
        <f t="shared" si="20"/>
        <v>13218049</v>
      </c>
    </row>
    <row r="267" spans="1:8" x14ac:dyDescent="0.25">
      <c r="A267" s="127" t="s">
        <v>309</v>
      </c>
      <c r="B267" s="126">
        <v>4816364</v>
      </c>
      <c r="C267" s="126">
        <v>4494485</v>
      </c>
      <c r="D267" s="126">
        <v>509675</v>
      </c>
      <c r="E267" s="126">
        <v>740775</v>
      </c>
      <c r="F267" s="112">
        <v>1185072</v>
      </c>
      <c r="G267" s="112">
        <v>313451</v>
      </c>
      <c r="H267" s="111">
        <f t="shared" si="20"/>
        <v>12059822</v>
      </c>
    </row>
    <row r="268" spans="1:8" x14ac:dyDescent="0.25">
      <c r="A268" s="127" t="s">
        <v>308</v>
      </c>
      <c r="B268" s="126">
        <v>6990428</v>
      </c>
      <c r="C268" s="126">
        <v>4080149</v>
      </c>
      <c r="D268" s="126">
        <v>593880</v>
      </c>
      <c r="E268" s="126">
        <v>756964</v>
      </c>
      <c r="F268" s="112">
        <v>1161351</v>
      </c>
      <c r="G268" s="112">
        <v>343323</v>
      </c>
      <c r="H268" s="111">
        <f t="shared" si="20"/>
        <v>13926095</v>
      </c>
    </row>
    <row r="269" spans="1:8" x14ac:dyDescent="0.25">
      <c r="A269" s="127" t="s">
        <v>307</v>
      </c>
      <c r="B269" s="126">
        <v>4333438</v>
      </c>
      <c r="C269" s="126">
        <v>2984712</v>
      </c>
      <c r="D269" s="126">
        <v>362796</v>
      </c>
      <c r="E269" s="126">
        <v>681629</v>
      </c>
      <c r="F269" s="112">
        <v>1104447</v>
      </c>
      <c r="G269" s="112">
        <v>216328</v>
      </c>
      <c r="H269" s="111">
        <f t="shared" si="20"/>
        <v>9683350</v>
      </c>
    </row>
    <row r="270" spans="1:8" x14ac:dyDescent="0.25">
      <c r="A270" s="127" t="s">
        <v>306</v>
      </c>
      <c r="B270" s="126">
        <v>1650566</v>
      </c>
      <c r="C270" s="126">
        <v>1172051</v>
      </c>
      <c r="D270" s="126">
        <v>343203</v>
      </c>
      <c r="E270" s="126">
        <v>362978</v>
      </c>
      <c r="F270" s="112">
        <v>454626</v>
      </c>
      <c r="G270" s="112">
        <v>73551</v>
      </c>
      <c r="H270" s="111">
        <f t="shared" si="20"/>
        <v>4056975</v>
      </c>
    </row>
    <row r="271" spans="1:8" x14ac:dyDescent="0.25">
      <c r="A271" s="110" t="s">
        <v>305</v>
      </c>
      <c r="B271" s="125">
        <v>71005930</v>
      </c>
      <c r="C271" s="125">
        <v>74352839</v>
      </c>
      <c r="D271" s="125">
        <v>8942841</v>
      </c>
      <c r="E271" s="125">
        <v>13762339</v>
      </c>
      <c r="F271" s="109">
        <v>23731255</v>
      </c>
      <c r="G271" s="109">
        <v>4197323</v>
      </c>
      <c r="H271" s="109">
        <f>SUM(H252:H270)</f>
        <v>195992527</v>
      </c>
    </row>
    <row r="272" spans="1:8" x14ac:dyDescent="0.25">
      <c r="A272" s="108" t="s">
        <v>304</v>
      </c>
      <c r="B272" s="107">
        <f t="shared" ref="B272:H272" si="21">B271/19</f>
        <v>3737154.210526316</v>
      </c>
      <c r="C272" s="107">
        <f t="shared" si="21"/>
        <v>3913307.3157894737</v>
      </c>
      <c r="D272" s="107">
        <f t="shared" si="21"/>
        <v>470675.84210526315</v>
      </c>
      <c r="E272" s="107">
        <f t="shared" si="21"/>
        <v>724333.63157894742</v>
      </c>
      <c r="F272" s="107">
        <f t="shared" si="21"/>
        <v>1249013.4210526317</v>
      </c>
      <c r="G272" s="107">
        <f t="shared" si="21"/>
        <v>220911.73684210525</v>
      </c>
      <c r="H272" s="107">
        <f t="shared" si="21"/>
        <v>10315396.157894736</v>
      </c>
    </row>
    <row r="274" spans="1:8" x14ac:dyDescent="0.25">
      <c r="A274" s="124" t="s">
        <v>303</v>
      </c>
      <c r="B274" s="123">
        <v>4084524</v>
      </c>
      <c r="C274" s="123">
        <v>3465126</v>
      </c>
      <c r="D274" s="123">
        <v>415201</v>
      </c>
      <c r="E274" s="123">
        <v>628496</v>
      </c>
      <c r="F274" s="112">
        <v>934294</v>
      </c>
      <c r="G274" s="112">
        <v>161581</v>
      </c>
      <c r="H274" s="111">
        <f t="shared" ref="H274:H295" si="22">B274+C274+D274+E274+F274+G274</f>
        <v>9689222</v>
      </c>
    </row>
    <row r="275" spans="1:8" x14ac:dyDescent="0.25">
      <c r="A275" s="124" t="s">
        <v>302</v>
      </c>
      <c r="B275" s="123">
        <v>3588972</v>
      </c>
      <c r="C275" s="123">
        <v>4174046</v>
      </c>
      <c r="D275" s="123">
        <v>428246</v>
      </c>
      <c r="E275" s="123">
        <v>670755</v>
      </c>
      <c r="F275" s="112">
        <v>1145232</v>
      </c>
      <c r="G275" s="112">
        <v>141360</v>
      </c>
      <c r="H275" s="111">
        <f t="shared" si="22"/>
        <v>10148611</v>
      </c>
    </row>
    <row r="276" spans="1:8" x14ac:dyDescent="0.25">
      <c r="A276" s="124" t="s">
        <v>301</v>
      </c>
      <c r="B276" s="123">
        <v>3727250</v>
      </c>
      <c r="C276" s="123">
        <v>4382812</v>
      </c>
      <c r="D276" s="123">
        <v>413261</v>
      </c>
      <c r="E276" s="123">
        <v>638666</v>
      </c>
      <c r="F276" s="112">
        <v>1231862</v>
      </c>
      <c r="G276" s="112">
        <v>135731</v>
      </c>
      <c r="H276" s="111">
        <f t="shared" si="22"/>
        <v>10529582</v>
      </c>
    </row>
    <row r="277" spans="1:8" x14ac:dyDescent="0.25">
      <c r="A277" s="124" t="s">
        <v>300</v>
      </c>
      <c r="B277" s="123">
        <v>3720049</v>
      </c>
      <c r="C277" s="123">
        <v>3857896</v>
      </c>
      <c r="D277" s="123">
        <v>551191</v>
      </c>
      <c r="E277" s="123">
        <v>769082</v>
      </c>
      <c r="F277" s="112">
        <v>1359405</v>
      </c>
      <c r="G277" s="112">
        <v>142216</v>
      </c>
      <c r="H277" s="111">
        <f t="shared" si="22"/>
        <v>10399839</v>
      </c>
    </row>
    <row r="278" spans="1:8" x14ac:dyDescent="0.25">
      <c r="A278" s="124" t="s">
        <v>299</v>
      </c>
      <c r="B278" s="123">
        <v>4178797</v>
      </c>
      <c r="C278" s="123">
        <v>4367291</v>
      </c>
      <c r="D278" s="123">
        <v>526735</v>
      </c>
      <c r="E278" s="123">
        <v>1103596</v>
      </c>
      <c r="F278" s="112">
        <v>1495379</v>
      </c>
      <c r="G278" s="112">
        <v>162097</v>
      </c>
      <c r="H278" s="111">
        <f t="shared" si="22"/>
        <v>11833895</v>
      </c>
    </row>
    <row r="279" spans="1:8" x14ac:dyDescent="0.25">
      <c r="A279" s="124" t="s">
        <v>298</v>
      </c>
      <c r="B279" s="123">
        <v>2973338</v>
      </c>
      <c r="C279" s="123">
        <v>3769272</v>
      </c>
      <c r="D279" s="123">
        <v>539714</v>
      </c>
      <c r="E279" s="123">
        <v>628727</v>
      </c>
      <c r="F279" s="112">
        <v>1550988</v>
      </c>
      <c r="G279" s="112">
        <v>140828</v>
      </c>
      <c r="H279" s="111">
        <f t="shared" si="22"/>
        <v>9602867</v>
      </c>
    </row>
    <row r="280" spans="1:8" x14ac:dyDescent="0.25">
      <c r="A280" s="124" t="s">
        <v>297</v>
      </c>
      <c r="B280" s="123">
        <v>3024843</v>
      </c>
      <c r="C280" s="123">
        <v>3845972</v>
      </c>
      <c r="D280" s="123">
        <v>606171</v>
      </c>
      <c r="E280" s="123">
        <v>529379</v>
      </c>
      <c r="F280" s="112">
        <v>1717493</v>
      </c>
      <c r="G280" s="112">
        <v>123410</v>
      </c>
      <c r="H280" s="111">
        <f t="shared" si="22"/>
        <v>9847268</v>
      </c>
    </row>
    <row r="281" spans="1:8" x14ac:dyDescent="0.25">
      <c r="A281" s="124" t="s">
        <v>296</v>
      </c>
      <c r="B281" s="123">
        <v>3626696</v>
      </c>
      <c r="C281" s="123">
        <v>3997314</v>
      </c>
      <c r="D281" s="123">
        <v>639308</v>
      </c>
      <c r="E281" s="123">
        <v>603043</v>
      </c>
      <c r="F281" s="112">
        <v>1681051</v>
      </c>
      <c r="G281" s="112">
        <v>165146</v>
      </c>
      <c r="H281" s="111">
        <f t="shared" si="22"/>
        <v>10712558</v>
      </c>
    </row>
    <row r="282" spans="1:8" x14ac:dyDescent="0.25">
      <c r="A282" s="124" t="s">
        <v>295</v>
      </c>
      <c r="B282" s="123">
        <v>3934523</v>
      </c>
      <c r="C282" s="123">
        <v>5033125</v>
      </c>
      <c r="D282" s="123">
        <v>794972</v>
      </c>
      <c r="E282" s="123">
        <v>625671</v>
      </c>
      <c r="F282" s="112">
        <v>1598096</v>
      </c>
      <c r="G282" s="112">
        <v>158071</v>
      </c>
      <c r="H282" s="111">
        <f t="shared" si="22"/>
        <v>12144458</v>
      </c>
    </row>
    <row r="283" spans="1:8" x14ac:dyDescent="0.25">
      <c r="A283" s="124" t="s">
        <v>294</v>
      </c>
      <c r="B283" s="123">
        <v>3999118</v>
      </c>
      <c r="C283" s="123">
        <v>5502447</v>
      </c>
      <c r="D283" s="123">
        <v>608631</v>
      </c>
      <c r="E283" s="123">
        <v>740452</v>
      </c>
      <c r="F283" s="112">
        <v>1242589</v>
      </c>
      <c r="G283" s="112">
        <v>146194</v>
      </c>
      <c r="H283" s="111">
        <f t="shared" si="22"/>
        <v>12239431</v>
      </c>
    </row>
    <row r="284" spans="1:8" x14ac:dyDescent="0.25">
      <c r="A284" s="124" t="s">
        <v>293</v>
      </c>
      <c r="B284" s="123">
        <v>2475087</v>
      </c>
      <c r="C284" s="123">
        <v>4210160</v>
      </c>
      <c r="D284" s="123">
        <v>394167</v>
      </c>
      <c r="E284" s="123">
        <v>578293</v>
      </c>
      <c r="F284" s="112">
        <v>1256083</v>
      </c>
      <c r="G284" s="112">
        <v>143002</v>
      </c>
      <c r="H284" s="111">
        <f t="shared" si="22"/>
        <v>9056792</v>
      </c>
    </row>
    <row r="285" spans="1:8" x14ac:dyDescent="0.25">
      <c r="A285" s="124" t="s">
        <v>292</v>
      </c>
      <c r="B285" s="123">
        <v>3737608</v>
      </c>
      <c r="C285" s="123">
        <v>4554895</v>
      </c>
      <c r="D285" s="123">
        <v>399208</v>
      </c>
      <c r="E285" s="123">
        <v>627484</v>
      </c>
      <c r="F285" s="112">
        <v>1491842</v>
      </c>
      <c r="G285" s="112">
        <v>155554</v>
      </c>
      <c r="H285" s="111">
        <f t="shared" si="22"/>
        <v>10966591</v>
      </c>
    </row>
    <row r="286" spans="1:8" x14ac:dyDescent="0.25">
      <c r="A286" s="124" t="s">
        <v>291</v>
      </c>
      <c r="B286" s="123">
        <v>4720749</v>
      </c>
      <c r="C286" s="123">
        <v>3819504</v>
      </c>
      <c r="D286" s="123">
        <v>549242</v>
      </c>
      <c r="E286" s="123">
        <v>711899</v>
      </c>
      <c r="F286" s="112">
        <v>1540798</v>
      </c>
      <c r="G286" s="112">
        <v>223072</v>
      </c>
      <c r="H286" s="111">
        <f t="shared" si="22"/>
        <v>11565264</v>
      </c>
    </row>
    <row r="287" spans="1:8" x14ac:dyDescent="0.25">
      <c r="A287" s="124" t="s">
        <v>290</v>
      </c>
      <c r="B287" s="123">
        <v>2940162</v>
      </c>
      <c r="C287" s="123">
        <v>3365895</v>
      </c>
      <c r="D287" s="123">
        <v>576602</v>
      </c>
      <c r="E287" s="123">
        <v>475208</v>
      </c>
      <c r="F287" s="112">
        <v>1445380</v>
      </c>
      <c r="G287" s="112">
        <v>177175</v>
      </c>
      <c r="H287" s="111">
        <f t="shared" si="22"/>
        <v>8980422</v>
      </c>
    </row>
    <row r="288" spans="1:8" x14ac:dyDescent="0.25">
      <c r="A288" s="124" t="s">
        <v>289</v>
      </c>
      <c r="B288" s="123">
        <v>2337181</v>
      </c>
      <c r="C288" s="123">
        <v>2497237</v>
      </c>
      <c r="D288" s="123">
        <v>402138</v>
      </c>
      <c r="E288" s="123">
        <v>455736</v>
      </c>
      <c r="F288" s="112">
        <v>1012362</v>
      </c>
      <c r="G288" s="112">
        <v>120755</v>
      </c>
      <c r="H288" s="111">
        <f t="shared" si="22"/>
        <v>6825409</v>
      </c>
    </row>
    <row r="289" spans="1:8" x14ac:dyDescent="0.25">
      <c r="A289" s="124" t="s">
        <v>288</v>
      </c>
      <c r="B289" s="123">
        <v>1826110</v>
      </c>
      <c r="C289" s="123">
        <v>1660349</v>
      </c>
      <c r="D289" s="123">
        <v>237636</v>
      </c>
      <c r="E289" s="123">
        <v>491672</v>
      </c>
      <c r="F289" s="112">
        <v>1088088</v>
      </c>
      <c r="G289" s="112">
        <v>89276</v>
      </c>
      <c r="H289" s="111">
        <f t="shared" si="22"/>
        <v>5393131</v>
      </c>
    </row>
    <row r="290" spans="1:8" x14ac:dyDescent="0.25">
      <c r="A290" s="124" t="s">
        <v>287</v>
      </c>
      <c r="B290" s="123">
        <v>1394279</v>
      </c>
      <c r="C290" s="123">
        <v>1370490</v>
      </c>
      <c r="D290" s="123">
        <v>158743</v>
      </c>
      <c r="E290" s="123">
        <v>431383</v>
      </c>
      <c r="F290" s="112">
        <v>1002237</v>
      </c>
      <c r="G290" s="112">
        <v>90714</v>
      </c>
      <c r="H290" s="111">
        <f t="shared" si="22"/>
        <v>4447846</v>
      </c>
    </row>
    <row r="291" spans="1:8" x14ac:dyDescent="0.25">
      <c r="A291" s="124" t="s">
        <v>286</v>
      </c>
      <c r="B291" s="123">
        <v>292468</v>
      </c>
      <c r="C291" s="123">
        <v>362027</v>
      </c>
      <c r="D291" s="123">
        <v>56023</v>
      </c>
      <c r="E291" s="123">
        <v>248867</v>
      </c>
      <c r="F291" s="112">
        <v>631445</v>
      </c>
      <c r="G291" s="112">
        <v>36538</v>
      </c>
      <c r="H291" s="111">
        <f t="shared" si="22"/>
        <v>1627368</v>
      </c>
    </row>
    <row r="292" spans="1:8" x14ac:dyDescent="0.25">
      <c r="A292" s="124" t="s">
        <v>285</v>
      </c>
      <c r="B292" s="123">
        <v>235249</v>
      </c>
      <c r="C292" s="123">
        <v>300826</v>
      </c>
      <c r="D292" s="123">
        <v>41671</v>
      </c>
      <c r="E292" s="123">
        <v>333281</v>
      </c>
      <c r="F292" s="112">
        <v>265907</v>
      </c>
      <c r="G292" s="112">
        <v>36979</v>
      </c>
      <c r="H292" s="111">
        <f t="shared" si="22"/>
        <v>1213913</v>
      </c>
    </row>
    <row r="293" spans="1:8" x14ac:dyDescent="0.25">
      <c r="A293" s="124" t="s">
        <v>284</v>
      </c>
      <c r="B293" s="123">
        <v>1292660</v>
      </c>
      <c r="C293" s="123">
        <v>910383</v>
      </c>
      <c r="D293" s="123">
        <v>235576</v>
      </c>
      <c r="E293" s="123">
        <v>556444</v>
      </c>
      <c r="F293" s="112">
        <v>902671</v>
      </c>
      <c r="G293" s="112">
        <v>116022</v>
      </c>
      <c r="H293" s="111">
        <f t="shared" si="22"/>
        <v>4013756</v>
      </c>
    </row>
    <row r="294" spans="1:8" x14ac:dyDescent="0.25">
      <c r="A294" s="124" t="s">
        <v>283</v>
      </c>
      <c r="B294" s="123">
        <v>1233079</v>
      </c>
      <c r="C294" s="123">
        <v>1125022</v>
      </c>
      <c r="D294" s="123">
        <v>181238</v>
      </c>
      <c r="E294" s="123">
        <v>443482</v>
      </c>
      <c r="F294" s="112">
        <v>857278</v>
      </c>
      <c r="G294" s="112">
        <v>92750</v>
      </c>
      <c r="H294" s="111">
        <f t="shared" si="22"/>
        <v>3932849</v>
      </c>
    </row>
    <row r="295" spans="1:8" x14ac:dyDescent="0.25">
      <c r="A295" s="124" t="s">
        <v>282</v>
      </c>
      <c r="B295" s="123">
        <v>958836</v>
      </c>
      <c r="C295" s="123">
        <v>1244343</v>
      </c>
      <c r="D295" s="123">
        <v>163917</v>
      </c>
      <c r="E295" s="123">
        <v>407083</v>
      </c>
      <c r="F295" s="112">
        <v>861916</v>
      </c>
      <c r="G295" s="112">
        <v>91855</v>
      </c>
      <c r="H295" s="111">
        <f t="shared" si="22"/>
        <v>3727950</v>
      </c>
    </row>
    <row r="296" spans="1:8" x14ac:dyDescent="0.25">
      <c r="A296" s="110" t="s">
        <v>281</v>
      </c>
      <c r="B296" s="122">
        <v>60301578</v>
      </c>
      <c r="C296" s="122">
        <v>67816432</v>
      </c>
      <c r="D296" s="122">
        <v>8919591</v>
      </c>
      <c r="E296" s="122">
        <v>12698699</v>
      </c>
      <c r="F296" s="109">
        <v>26312396</v>
      </c>
      <c r="G296" s="109">
        <v>2850326</v>
      </c>
      <c r="H296" s="109">
        <f>SUM(H274:H295)</f>
        <v>178899022</v>
      </c>
    </row>
    <row r="297" spans="1:8" x14ac:dyDescent="0.25">
      <c r="A297" s="108" t="s">
        <v>280</v>
      </c>
      <c r="B297" s="107">
        <f t="shared" ref="B297:H297" si="23">B296/22</f>
        <v>2740980.8181818184</v>
      </c>
      <c r="C297" s="107">
        <f t="shared" si="23"/>
        <v>3082565.0909090908</v>
      </c>
      <c r="D297" s="107">
        <f t="shared" si="23"/>
        <v>405435.95454545453</v>
      </c>
      <c r="E297" s="107">
        <f t="shared" si="23"/>
        <v>577213.59090909094</v>
      </c>
      <c r="F297" s="107">
        <f t="shared" si="23"/>
        <v>1196018</v>
      </c>
      <c r="G297" s="107">
        <f t="shared" si="23"/>
        <v>129560.27272727272</v>
      </c>
      <c r="H297" s="107">
        <f t="shared" si="23"/>
        <v>8131773.7272727275</v>
      </c>
    </row>
    <row r="298" spans="1:8" x14ac:dyDescent="0.25">
      <c r="A298" s="121"/>
      <c r="B298" s="120"/>
      <c r="C298" s="120"/>
      <c r="D298" s="120"/>
      <c r="E298" s="120"/>
      <c r="F298" s="120"/>
      <c r="G298" s="120"/>
      <c r="H298" s="120"/>
    </row>
    <row r="299" spans="1:8" ht="84" customHeight="1" x14ac:dyDescent="0.25">
      <c r="A299" s="121"/>
      <c r="B299" s="120"/>
      <c r="C299" s="120"/>
      <c r="D299" s="120"/>
      <c r="E299" s="120"/>
      <c r="F299" s="120"/>
      <c r="G299" s="120"/>
      <c r="H299" s="120"/>
    </row>
    <row r="300" spans="1:8" x14ac:dyDescent="0.25">
      <c r="A300" s="121"/>
      <c r="B300" s="120"/>
      <c r="C300" s="120"/>
      <c r="D300" s="120"/>
      <c r="E300" s="120"/>
      <c r="F300" s="120"/>
      <c r="G300" s="120"/>
      <c r="H300" s="120"/>
    </row>
    <row r="301" spans="1:8" ht="21" x14ac:dyDescent="0.35">
      <c r="A301" s="117">
        <v>2009</v>
      </c>
    </row>
    <row r="302" spans="1:8" ht="31.5" customHeight="1" x14ac:dyDescent="0.25">
      <c r="A302" s="116" t="s">
        <v>189</v>
      </c>
      <c r="B302" s="115" t="s">
        <v>0</v>
      </c>
      <c r="C302" s="115" t="s">
        <v>1</v>
      </c>
      <c r="D302" s="115" t="s">
        <v>2</v>
      </c>
      <c r="E302" s="115" t="s">
        <v>3</v>
      </c>
      <c r="F302" s="115" t="s">
        <v>50</v>
      </c>
      <c r="G302" s="115" t="s">
        <v>52</v>
      </c>
      <c r="H302" s="115" t="s">
        <v>13</v>
      </c>
    </row>
    <row r="304" spans="1:8" x14ac:dyDescent="0.25">
      <c r="A304" s="114" t="s">
        <v>279</v>
      </c>
      <c r="B304" s="112">
        <v>1388755</v>
      </c>
      <c r="C304" s="112">
        <v>1544677</v>
      </c>
      <c r="D304" s="112">
        <v>173931</v>
      </c>
      <c r="E304" s="112">
        <v>388370</v>
      </c>
      <c r="F304" s="112">
        <v>703183</v>
      </c>
      <c r="G304" s="112">
        <v>86101</v>
      </c>
      <c r="H304" s="111">
        <f t="shared" ref="H304:H323" si="24">B304+C304+D304+E304+F304+G304</f>
        <v>4285017</v>
      </c>
    </row>
    <row r="305" spans="1:8" x14ac:dyDescent="0.25">
      <c r="A305" s="114" t="s">
        <v>278</v>
      </c>
      <c r="B305" s="112">
        <v>3501457</v>
      </c>
      <c r="C305" s="112">
        <v>2146525</v>
      </c>
      <c r="D305" s="112">
        <v>384755</v>
      </c>
      <c r="E305" s="112">
        <v>509455</v>
      </c>
      <c r="F305" s="112">
        <v>1050273</v>
      </c>
      <c r="G305" s="112">
        <v>164323</v>
      </c>
      <c r="H305" s="111">
        <f t="shared" si="24"/>
        <v>7756788</v>
      </c>
    </row>
    <row r="306" spans="1:8" x14ac:dyDescent="0.25">
      <c r="A306" s="114" t="s">
        <v>277</v>
      </c>
      <c r="B306" s="112">
        <v>3345177</v>
      </c>
      <c r="C306" s="112">
        <v>2517436</v>
      </c>
      <c r="D306" s="112">
        <v>462113</v>
      </c>
      <c r="E306" s="112">
        <v>907744</v>
      </c>
      <c r="F306" s="112">
        <v>1468064</v>
      </c>
      <c r="G306" s="112">
        <v>188637</v>
      </c>
      <c r="H306" s="111">
        <f t="shared" si="24"/>
        <v>8889171</v>
      </c>
    </row>
    <row r="307" spans="1:8" x14ac:dyDescent="0.25">
      <c r="A307" s="114" t="s">
        <v>276</v>
      </c>
      <c r="B307" s="112">
        <v>3104036</v>
      </c>
      <c r="C307" s="112">
        <v>2613926</v>
      </c>
      <c r="D307" s="112">
        <v>461257</v>
      </c>
      <c r="E307" s="112">
        <v>651131</v>
      </c>
      <c r="F307" s="112">
        <v>1508970</v>
      </c>
      <c r="G307" s="112">
        <v>197761</v>
      </c>
      <c r="H307" s="111">
        <f t="shared" si="24"/>
        <v>8537081</v>
      </c>
    </row>
    <row r="308" spans="1:8" x14ac:dyDescent="0.25">
      <c r="A308" s="114" t="s">
        <v>275</v>
      </c>
      <c r="B308" s="112">
        <v>4060397</v>
      </c>
      <c r="C308" s="112">
        <v>2391788</v>
      </c>
      <c r="D308" s="112">
        <v>473923</v>
      </c>
      <c r="E308" s="112">
        <v>697520</v>
      </c>
      <c r="F308" s="112">
        <v>1597953</v>
      </c>
      <c r="G308" s="112">
        <v>199549</v>
      </c>
      <c r="H308" s="111">
        <f t="shared" si="24"/>
        <v>9421130</v>
      </c>
    </row>
    <row r="309" spans="1:8" x14ac:dyDescent="0.25">
      <c r="A309" s="114" t="s">
        <v>274</v>
      </c>
      <c r="B309" s="112">
        <v>3923668</v>
      </c>
      <c r="C309" s="112">
        <v>2676689</v>
      </c>
      <c r="D309" s="112">
        <v>441395</v>
      </c>
      <c r="E309" s="112">
        <v>765536</v>
      </c>
      <c r="F309" s="112">
        <v>1329255</v>
      </c>
      <c r="G309" s="112">
        <v>191743</v>
      </c>
      <c r="H309" s="111">
        <f t="shared" si="24"/>
        <v>9328286</v>
      </c>
    </row>
    <row r="310" spans="1:8" x14ac:dyDescent="0.25">
      <c r="A310" s="114" t="s">
        <v>273</v>
      </c>
      <c r="B310" s="112">
        <v>3017845</v>
      </c>
      <c r="C310" s="112">
        <v>2227660</v>
      </c>
      <c r="D310" s="112">
        <v>387081</v>
      </c>
      <c r="E310" s="112">
        <v>681405</v>
      </c>
      <c r="F310" s="112">
        <v>1320312</v>
      </c>
      <c r="G310" s="112">
        <v>216138</v>
      </c>
      <c r="H310" s="111">
        <f t="shared" si="24"/>
        <v>7850441</v>
      </c>
    </row>
    <row r="311" spans="1:8" x14ac:dyDescent="0.25">
      <c r="A311" s="114" t="s">
        <v>272</v>
      </c>
      <c r="B311" s="112">
        <v>3108733</v>
      </c>
      <c r="C311" s="112">
        <v>2978298</v>
      </c>
      <c r="D311" s="112">
        <v>443904</v>
      </c>
      <c r="E311" s="112">
        <v>697929</v>
      </c>
      <c r="F311" s="112">
        <v>2034482</v>
      </c>
      <c r="G311" s="112">
        <v>177102</v>
      </c>
      <c r="H311" s="111">
        <f t="shared" si="24"/>
        <v>9440448</v>
      </c>
    </row>
    <row r="312" spans="1:8" x14ac:dyDescent="0.25">
      <c r="A312" s="114" t="s">
        <v>271</v>
      </c>
      <c r="B312" s="112">
        <v>3987733</v>
      </c>
      <c r="C312" s="112">
        <v>3546147</v>
      </c>
      <c r="D312" s="112">
        <v>448406</v>
      </c>
      <c r="E312" s="112">
        <v>679228</v>
      </c>
      <c r="F312" s="112">
        <v>1877673</v>
      </c>
      <c r="G312" s="112">
        <v>197387</v>
      </c>
      <c r="H312" s="111">
        <f t="shared" si="24"/>
        <v>10736574</v>
      </c>
    </row>
    <row r="313" spans="1:8" x14ac:dyDescent="0.25">
      <c r="A313" s="114" t="s">
        <v>270</v>
      </c>
      <c r="B313" s="112">
        <v>3918267</v>
      </c>
      <c r="C313" s="112">
        <v>4474329</v>
      </c>
      <c r="D313" s="112">
        <v>575130</v>
      </c>
      <c r="E313" s="112">
        <v>715254</v>
      </c>
      <c r="F313" s="112">
        <v>1772791</v>
      </c>
      <c r="G313" s="112">
        <v>244650</v>
      </c>
      <c r="H313" s="111">
        <f t="shared" si="24"/>
        <v>11700421</v>
      </c>
    </row>
    <row r="314" spans="1:8" x14ac:dyDescent="0.25">
      <c r="A314" s="114" t="s">
        <v>269</v>
      </c>
      <c r="B314" s="112">
        <v>3003200</v>
      </c>
      <c r="C314" s="112">
        <v>3650383</v>
      </c>
      <c r="D314" s="112">
        <v>437744</v>
      </c>
      <c r="E314" s="112">
        <v>610726</v>
      </c>
      <c r="F314" s="112">
        <v>1284711</v>
      </c>
      <c r="G314" s="112">
        <v>195049</v>
      </c>
      <c r="H314" s="111">
        <f t="shared" si="24"/>
        <v>9181813</v>
      </c>
    </row>
    <row r="315" spans="1:8" x14ac:dyDescent="0.25">
      <c r="A315" s="114" t="s">
        <v>268</v>
      </c>
      <c r="B315" s="112">
        <v>3454091</v>
      </c>
      <c r="C315" s="112">
        <v>3632937</v>
      </c>
      <c r="D315" s="112">
        <v>666183</v>
      </c>
      <c r="E315" s="112">
        <v>809669</v>
      </c>
      <c r="F315" s="112">
        <v>1710416</v>
      </c>
      <c r="G315" s="112">
        <v>248610</v>
      </c>
      <c r="H315" s="111">
        <f t="shared" si="24"/>
        <v>10521906</v>
      </c>
    </row>
    <row r="316" spans="1:8" x14ac:dyDescent="0.25">
      <c r="A316" s="114" t="s">
        <v>267</v>
      </c>
      <c r="B316" s="112">
        <v>3776791</v>
      </c>
      <c r="C316" s="112">
        <v>3606256</v>
      </c>
      <c r="D316" s="112">
        <v>568663</v>
      </c>
      <c r="E316" s="112">
        <v>661890</v>
      </c>
      <c r="F316" s="112">
        <v>1634692</v>
      </c>
      <c r="G316" s="112">
        <v>212609</v>
      </c>
      <c r="H316" s="111">
        <f t="shared" si="24"/>
        <v>10460901</v>
      </c>
    </row>
    <row r="317" spans="1:8" x14ac:dyDescent="0.25">
      <c r="A317" s="114" t="s">
        <v>266</v>
      </c>
      <c r="B317" s="112">
        <v>4608278</v>
      </c>
      <c r="C317" s="112">
        <v>3878300</v>
      </c>
      <c r="D317" s="112">
        <v>475725</v>
      </c>
      <c r="E317" s="112">
        <v>594840</v>
      </c>
      <c r="F317" s="112">
        <v>1744020</v>
      </c>
      <c r="G317" s="112">
        <v>176942</v>
      </c>
      <c r="H317" s="111">
        <f t="shared" si="24"/>
        <v>11478105</v>
      </c>
    </row>
    <row r="318" spans="1:8" x14ac:dyDescent="0.25">
      <c r="A318" s="114" t="s">
        <v>265</v>
      </c>
      <c r="B318" s="112">
        <v>4030337</v>
      </c>
      <c r="C318" s="112">
        <v>3381305</v>
      </c>
      <c r="D318" s="112">
        <v>487261</v>
      </c>
      <c r="E318" s="112">
        <v>760837</v>
      </c>
      <c r="F318" s="112">
        <v>1396527</v>
      </c>
      <c r="G318" s="112">
        <v>332074</v>
      </c>
      <c r="H318" s="111">
        <f t="shared" si="24"/>
        <v>10388341</v>
      </c>
    </row>
    <row r="319" spans="1:8" x14ac:dyDescent="0.25">
      <c r="A319" s="114" t="s">
        <v>264</v>
      </c>
      <c r="B319" s="112">
        <v>3252629</v>
      </c>
      <c r="C319" s="112">
        <v>2966315</v>
      </c>
      <c r="D319" s="112">
        <v>454337</v>
      </c>
      <c r="E319" s="112">
        <v>596209</v>
      </c>
      <c r="F319" s="112">
        <v>1298477</v>
      </c>
      <c r="G319" s="112">
        <v>282314</v>
      </c>
      <c r="H319" s="111">
        <f t="shared" si="24"/>
        <v>8850281</v>
      </c>
    </row>
    <row r="320" spans="1:8" x14ac:dyDescent="0.25">
      <c r="A320" s="114" t="s">
        <v>263</v>
      </c>
      <c r="B320" s="112">
        <v>3406020</v>
      </c>
      <c r="C320" s="112">
        <v>2504519</v>
      </c>
      <c r="D320" s="112">
        <v>445873</v>
      </c>
      <c r="E320" s="112">
        <v>670511</v>
      </c>
      <c r="F320" s="112">
        <v>1553588</v>
      </c>
      <c r="G320" s="112">
        <v>228938</v>
      </c>
      <c r="H320" s="111">
        <f t="shared" si="24"/>
        <v>8809449</v>
      </c>
    </row>
    <row r="321" spans="1:8" x14ac:dyDescent="0.25">
      <c r="A321" s="114" t="s">
        <v>262</v>
      </c>
      <c r="B321" s="112">
        <v>4044584</v>
      </c>
      <c r="C321" s="112">
        <v>3051326</v>
      </c>
      <c r="D321" s="112">
        <v>492553</v>
      </c>
      <c r="E321" s="112">
        <v>562230</v>
      </c>
      <c r="F321" s="112">
        <v>1515483</v>
      </c>
      <c r="G321" s="112">
        <v>277740</v>
      </c>
      <c r="H321" s="111">
        <f t="shared" si="24"/>
        <v>9943916</v>
      </c>
    </row>
    <row r="322" spans="1:8" x14ac:dyDescent="0.25">
      <c r="A322" s="114" t="s">
        <v>261</v>
      </c>
      <c r="B322" s="112">
        <v>4005774</v>
      </c>
      <c r="C322" s="112">
        <v>2655523</v>
      </c>
      <c r="D322" s="112">
        <v>449580</v>
      </c>
      <c r="E322" s="112">
        <v>524565</v>
      </c>
      <c r="F322" s="112">
        <v>1774190</v>
      </c>
      <c r="G322" s="112">
        <v>251256</v>
      </c>
      <c r="H322" s="111">
        <f t="shared" si="24"/>
        <v>9660888</v>
      </c>
    </row>
    <row r="323" spans="1:8" x14ac:dyDescent="0.25">
      <c r="A323" s="114" t="s">
        <v>260</v>
      </c>
      <c r="B323" s="112">
        <v>4600570</v>
      </c>
      <c r="C323" s="112">
        <v>3261339</v>
      </c>
      <c r="D323" s="112">
        <v>479912</v>
      </c>
      <c r="E323" s="112">
        <v>608903</v>
      </c>
      <c r="F323" s="112">
        <v>1627114</v>
      </c>
      <c r="G323" s="112">
        <v>233221</v>
      </c>
      <c r="H323" s="111">
        <f t="shared" si="24"/>
        <v>10811059</v>
      </c>
    </row>
    <row r="324" spans="1:8" x14ac:dyDescent="0.25">
      <c r="A324" s="110" t="s">
        <v>259</v>
      </c>
      <c r="B324" s="109">
        <f>SUM(B304:B323)</f>
        <v>71538342</v>
      </c>
      <c r="C324" s="109">
        <f>SUM(C304:C323)</f>
        <v>59705678</v>
      </c>
      <c r="D324" s="109">
        <f>SUM(D304:D323)</f>
        <v>9209726</v>
      </c>
      <c r="E324" s="109">
        <f>SUM(E304:E323)</f>
        <v>13093952</v>
      </c>
      <c r="F324" s="109">
        <v>30202174</v>
      </c>
      <c r="G324" s="109">
        <v>4302144</v>
      </c>
      <c r="H324" s="109">
        <f>SUM(H304:H323)</f>
        <v>188052016</v>
      </c>
    </row>
    <row r="325" spans="1:8" x14ac:dyDescent="0.25">
      <c r="A325" s="108" t="s">
        <v>258</v>
      </c>
      <c r="B325" s="107">
        <f t="shared" ref="B325:H325" si="25">B324/20</f>
        <v>3576917.1</v>
      </c>
      <c r="C325" s="107">
        <f t="shared" si="25"/>
        <v>2985283.9</v>
      </c>
      <c r="D325" s="107">
        <f t="shared" si="25"/>
        <v>460486.3</v>
      </c>
      <c r="E325" s="107">
        <f t="shared" si="25"/>
        <v>654697.6</v>
      </c>
      <c r="F325" s="107">
        <f t="shared" si="25"/>
        <v>1510108.7</v>
      </c>
      <c r="G325" s="107">
        <f t="shared" si="25"/>
        <v>215107.20000000001</v>
      </c>
      <c r="H325" s="107">
        <f t="shared" si="25"/>
        <v>9402600.8000000007</v>
      </c>
    </row>
    <row r="327" spans="1:8" x14ac:dyDescent="0.25">
      <c r="A327" s="114" t="s">
        <v>257</v>
      </c>
      <c r="B327" s="118">
        <v>3705054</v>
      </c>
      <c r="C327" s="118">
        <v>2653119</v>
      </c>
      <c r="D327" s="118">
        <v>401424</v>
      </c>
      <c r="E327" s="118">
        <v>658186</v>
      </c>
      <c r="F327" s="112">
        <v>1122516</v>
      </c>
      <c r="G327" s="112">
        <v>149149</v>
      </c>
      <c r="H327" s="111">
        <f t="shared" ref="H327:H345" si="26">B327+C327+D327+E327+F327+G327</f>
        <v>8689448</v>
      </c>
    </row>
    <row r="328" spans="1:8" x14ac:dyDescent="0.25">
      <c r="A328" s="114" t="s">
        <v>256</v>
      </c>
      <c r="B328" s="118">
        <v>3613379</v>
      </c>
      <c r="C328" s="118">
        <v>2744423</v>
      </c>
      <c r="D328" s="118">
        <v>507169</v>
      </c>
      <c r="E328" s="118">
        <v>710716</v>
      </c>
      <c r="F328" s="112">
        <v>2080448</v>
      </c>
      <c r="G328" s="112">
        <v>179735</v>
      </c>
      <c r="H328" s="111">
        <f t="shared" si="26"/>
        <v>9835870</v>
      </c>
    </row>
    <row r="329" spans="1:8" x14ac:dyDescent="0.25">
      <c r="A329" s="114" t="s">
        <v>255</v>
      </c>
      <c r="B329" s="118">
        <v>3460800</v>
      </c>
      <c r="C329" s="118">
        <v>2903487</v>
      </c>
      <c r="D329" s="118">
        <v>520572</v>
      </c>
      <c r="E329" s="118">
        <v>840648</v>
      </c>
      <c r="F329" s="112">
        <v>2399681</v>
      </c>
      <c r="G329" s="112">
        <v>135874</v>
      </c>
      <c r="H329" s="111">
        <f t="shared" si="26"/>
        <v>10261062</v>
      </c>
    </row>
    <row r="330" spans="1:8" x14ac:dyDescent="0.25">
      <c r="A330" s="114" t="s">
        <v>254</v>
      </c>
      <c r="B330" s="118">
        <v>3075136</v>
      </c>
      <c r="C330" s="118">
        <v>3480923</v>
      </c>
      <c r="D330" s="118">
        <v>541526</v>
      </c>
      <c r="E330" s="118">
        <v>747181</v>
      </c>
      <c r="F330" s="112">
        <v>1682991</v>
      </c>
      <c r="G330" s="112">
        <v>184236</v>
      </c>
      <c r="H330" s="111">
        <f t="shared" si="26"/>
        <v>9711993</v>
      </c>
    </row>
    <row r="331" spans="1:8" x14ac:dyDescent="0.25">
      <c r="A331" s="114" t="s">
        <v>253</v>
      </c>
      <c r="B331" s="118">
        <v>4076246</v>
      </c>
      <c r="C331" s="118">
        <v>3222440</v>
      </c>
      <c r="D331" s="118">
        <v>553696</v>
      </c>
      <c r="E331" s="118">
        <v>777409</v>
      </c>
      <c r="F331" s="112">
        <v>1893167</v>
      </c>
      <c r="G331" s="112">
        <v>160141</v>
      </c>
      <c r="H331" s="111">
        <f t="shared" si="26"/>
        <v>10683099</v>
      </c>
    </row>
    <row r="332" spans="1:8" x14ac:dyDescent="0.25">
      <c r="A332" s="114" t="s">
        <v>252</v>
      </c>
      <c r="B332" s="118">
        <v>2447232</v>
      </c>
      <c r="C332" s="118">
        <v>2272239</v>
      </c>
      <c r="D332" s="118">
        <v>408260</v>
      </c>
      <c r="E332" s="118">
        <v>692396</v>
      </c>
      <c r="F332" s="112">
        <v>1446475</v>
      </c>
      <c r="G332" s="112">
        <v>165877</v>
      </c>
      <c r="H332" s="111">
        <f t="shared" si="26"/>
        <v>7432479</v>
      </c>
    </row>
    <row r="333" spans="1:8" x14ac:dyDescent="0.25">
      <c r="A333" s="114" t="s">
        <v>251</v>
      </c>
      <c r="B333" s="118">
        <v>4640524</v>
      </c>
      <c r="C333" s="118">
        <v>4245574</v>
      </c>
      <c r="D333" s="118">
        <v>659265</v>
      </c>
      <c r="E333" s="118">
        <v>837228</v>
      </c>
      <c r="F333" s="112">
        <v>1663718</v>
      </c>
      <c r="G333" s="112">
        <v>202986</v>
      </c>
      <c r="H333" s="111">
        <f t="shared" si="26"/>
        <v>12249295</v>
      </c>
    </row>
    <row r="334" spans="1:8" x14ac:dyDescent="0.25">
      <c r="A334" s="114" t="s">
        <v>250</v>
      </c>
      <c r="B334" s="118">
        <v>3250413</v>
      </c>
      <c r="C334" s="118">
        <v>2986556</v>
      </c>
      <c r="D334" s="118">
        <v>490159</v>
      </c>
      <c r="E334" s="118">
        <v>730771</v>
      </c>
      <c r="F334" s="112">
        <v>1941443</v>
      </c>
      <c r="G334" s="112">
        <v>273273</v>
      </c>
      <c r="H334" s="111">
        <f t="shared" si="26"/>
        <v>9672615</v>
      </c>
    </row>
    <row r="335" spans="1:8" x14ac:dyDescent="0.25">
      <c r="A335" s="114" t="s">
        <v>249</v>
      </c>
      <c r="B335" s="118">
        <v>3498165</v>
      </c>
      <c r="C335" s="118">
        <v>4150026</v>
      </c>
      <c r="D335" s="118">
        <v>544575</v>
      </c>
      <c r="E335" s="118">
        <v>840574</v>
      </c>
      <c r="F335" s="112">
        <v>1848504</v>
      </c>
      <c r="G335" s="112">
        <v>212498</v>
      </c>
      <c r="H335" s="111">
        <f t="shared" si="26"/>
        <v>11094342</v>
      </c>
    </row>
    <row r="336" spans="1:8" x14ac:dyDescent="0.25">
      <c r="A336" s="114" t="s">
        <v>248</v>
      </c>
      <c r="B336" s="118">
        <v>2894653</v>
      </c>
      <c r="C336" s="118">
        <v>2714699</v>
      </c>
      <c r="D336" s="118">
        <v>408823</v>
      </c>
      <c r="E336" s="118">
        <v>598165</v>
      </c>
      <c r="F336" s="112">
        <v>1355668</v>
      </c>
      <c r="G336" s="112">
        <v>143010</v>
      </c>
      <c r="H336" s="111">
        <f t="shared" si="26"/>
        <v>8115018</v>
      </c>
    </row>
    <row r="337" spans="1:8" x14ac:dyDescent="0.25">
      <c r="A337" s="114" t="s">
        <v>247</v>
      </c>
      <c r="B337" s="118">
        <v>3946937</v>
      </c>
      <c r="C337" s="118">
        <v>3951894</v>
      </c>
      <c r="D337" s="118">
        <v>648627</v>
      </c>
      <c r="E337" s="118">
        <v>909372</v>
      </c>
      <c r="F337" s="112">
        <v>1631270</v>
      </c>
      <c r="G337" s="112">
        <v>255544</v>
      </c>
      <c r="H337" s="111">
        <f t="shared" si="26"/>
        <v>11343644</v>
      </c>
    </row>
    <row r="338" spans="1:8" x14ac:dyDescent="0.25">
      <c r="A338" s="114" t="s">
        <v>246</v>
      </c>
      <c r="B338" s="118">
        <v>4259322</v>
      </c>
      <c r="C338" s="118">
        <v>3669056</v>
      </c>
      <c r="D338" s="118">
        <v>483083</v>
      </c>
      <c r="E338" s="118">
        <v>895677</v>
      </c>
      <c r="F338" s="112">
        <v>1461573</v>
      </c>
      <c r="G338" s="112">
        <v>203632</v>
      </c>
      <c r="H338" s="111">
        <f t="shared" si="26"/>
        <v>10972343</v>
      </c>
    </row>
    <row r="339" spans="1:8" x14ac:dyDescent="0.25">
      <c r="A339" s="114" t="s">
        <v>245</v>
      </c>
      <c r="B339" s="118">
        <v>4571059</v>
      </c>
      <c r="C339" s="118">
        <v>3226610</v>
      </c>
      <c r="D339" s="118">
        <v>453744</v>
      </c>
      <c r="E339" s="118">
        <v>881964</v>
      </c>
      <c r="F339" s="112">
        <v>1744556</v>
      </c>
      <c r="G339" s="112">
        <v>225739</v>
      </c>
      <c r="H339" s="111">
        <f t="shared" si="26"/>
        <v>11103672</v>
      </c>
    </row>
    <row r="340" spans="1:8" x14ac:dyDescent="0.25">
      <c r="A340" s="114" t="s">
        <v>244</v>
      </c>
      <c r="B340" s="118">
        <v>4725714</v>
      </c>
      <c r="C340" s="118">
        <v>4262445</v>
      </c>
      <c r="D340" s="118">
        <v>594523</v>
      </c>
      <c r="E340" s="118">
        <v>927747</v>
      </c>
      <c r="F340" s="112">
        <v>1240023</v>
      </c>
      <c r="G340" s="112">
        <v>266468</v>
      </c>
      <c r="H340" s="111">
        <f t="shared" si="26"/>
        <v>12016920</v>
      </c>
    </row>
    <row r="341" spans="1:8" x14ac:dyDescent="0.25">
      <c r="A341" s="114" t="s">
        <v>243</v>
      </c>
      <c r="B341" s="118">
        <v>4452966</v>
      </c>
      <c r="C341" s="118">
        <v>3663503</v>
      </c>
      <c r="D341" s="118">
        <v>486787</v>
      </c>
      <c r="E341" s="118">
        <v>800699</v>
      </c>
      <c r="F341" s="112">
        <v>1335600</v>
      </c>
      <c r="G341" s="112">
        <v>233911</v>
      </c>
      <c r="H341" s="111">
        <f t="shared" si="26"/>
        <v>10973466</v>
      </c>
    </row>
    <row r="342" spans="1:8" x14ac:dyDescent="0.25">
      <c r="A342" s="114" t="s">
        <v>242</v>
      </c>
      <c r="B342" s="118">
        <v>5392327</v>
      </c>
      <c r="C342" s="118">
        <v>3653220</v>
      </c>
      <c r="D342" s="118">
        <v>521444</v>
      </c>
      <c r="E342" s="118">
        <v>710579</v>
      </c>
      <c r="F342" s="112">
        <v>1643702</v>
      </c>
      <c r="G342" s="112">
        <v>312441</v>
      </c>
      <c r="H342" s="111">
        <f t="shared" si="26"/>
        <v>12233713</v>
      </c>
    </row>
    <row r="343" spans="1:8" x14ac:dyDescent="0.25">
      <c r="A343" s="114" t="s">
        <v>241</v>
      </c>
      <c r="B343" s="118">
        <v>6135138</v>
      </c>
      <c r="C343" s="118">
        <v>4189597</v>
      </c>
      <c r="D343" s="118">
        <v>482695</v>
      </c>
      <c r="E343" s="118">
        <v>834911</v>
      </c>
      <c r="F343" s="112">
        <v>1601719</v>
      </c>
      <c r="G343" s="112">
        <v>275591</v>
      </c>
      <c r="H343" s="111">
        <f t="shared" si="26"/>
        <v>13519651</v>
      </c>
    </row>
    <row r="344" spans="1:8" x14ac:dyDescent="0.25">
      <c r="A344" s="114" t="s">
        <v>240</v>
      </c>
      <c r="B344" s="118">
        <v>6257124</v>
      </c>
      <c r="C344" s="118">
        <v>3308179</v>
      </c>
      <c r="D344" s="118">
        <v>427814</v>
      </c>
      <c r="E344" s="118">
        <v>858629</v>
      </c>
      <c r="F344" s="112">
        <v>1423654</v>
      </c>
      <c r="G344" s="112">
        <v>300459</v>
      </c>
      <c r="H344" s="111">
        <f t="shared" si="26"/>
        <v>12575859</v>
      </c>
    </row>
    <row r="345" spans="1:8" x14ac:dyDescent="0.25">
      <c r="A345" s="114" t="s">
        <v>239</v>
      </c>
      <c r="B345" s="118">
        <v>4315128</v>
      </c>
      <c r="C345" s="118">
        <v>3995119</v>
      </c>
      <c r="D345" s="118">
        <v>589193</v>
      </c>
      <c r="E345" s="118">
        <v>734002</v>
      </c>
      <c r="F345" s="112">
        <v>1285862</v>
      </c>
      <c r="G345" s="112">
        <v>215036</v>
      </c>
      <c r="H345" s="111">
        <f t="shared" si="26"/>
        <v>11134340</v>
      </c>
    </row>
    <row r="346" spans="1:8" x14ac:dyDescent="0.25">
      <c r="A346" s="110" t="s">
        <v>238</v>
      </c>
      <c r="B346" s="109">
        <f>SUM(B327:B345)</f>
        <v>78717317</v>
      </c>
      <c r="C346" s="109">
        <f>SUM(C327:C345)</f>
        <v>65293109</v>
      </c>
      <c r="D346" s="109">
        <f>SUM(D327:D345)</f>
        <v>9723379</v>
      </c>
      <c r="E346" s="109">
        <f>SUM(E327:E345)</f>
        <v>14986854</v>
      </c>
      <c r="F346" s="109">
        <v>30802570</v>
      </c>
      <c r="G346" s="109">
        <v>4095600</v>
      </c>
      <c r="H346" s="109">
        <f>SUM(H327:H345)</f>
        <v>203618829</v>
      </c>
    </row>
    <row r="347" spans="1:8" x14ac:dyDescent="0.25">
      <c r="A347" s="108" t="s">
        <v>237</v>
      </c>
      <c r="B347" s="107">
        <f t="shared" ref="B347:H347" si="27">B346/19</f>
        <v>4143016.6842105263</v>
      </c>
      <c r="C347" s="107">
        <f t="shared" si="27"/>
        <v>3436479.4210526315</v>
      </c>
      <c r="D347" s="107">
        <f t="shared" si="27"/>
        <v>511756.78947368421</v>
      </c>
      <c r="E347" s="107">
        <f t="shared" si="27"/>
        <v>788781.78947368416</v>
      </c>
      <c r="F347" s="107">
        <f t="shared" si="27"/>
        <v>1621187.894736842</v>
      </c>
      <c r="G347" s="107">
        <f t="shared" si="27"/>
        <v>215557.89473684211</v>
      </c>
      <c r="H347" s="107">
        <f t="shared" si="27"/>
        <v>10716780.47368421</v>
      </c>
    </row>
    <row r="349" spans="1:8" x14ac:dyDescent="0.25">
      <c r="A349" s="114" t="s">
        <v>236</v>
      </c>
      <c r="B349" s="112">
        <v>4087234</v>
      </c>
      <c r="C349" s="112">
        <v>3886230</v>
      </c>
      <c r="D349" s="112">
        <v>456885</v>
      </c>
      <c r="E349" s="112">
        <v>663973</v>
      </c>
      <c r="F349" s="112">
        <v>1112238</v>
      </c>
      <c r="G349" s="112">
        <v>189230</v>
      </c>
      <c r="H349" s="111">
        <f t="shared" ref="H349:H370" si="28">B349+C349+D349+E349+F349+G349</f>
        <v>10395790</v>
      </c>
    </row>
    <row r="350" spans="1:8" x14ac:dyDescent="0.25">
      <c r="A350" s="114" t="s">
        <v>235</v>
      </c>
      <c r="B350" s="112">
        <v>4053534</v>
      </c>
      <c r="C350" s="112">
        <v>4106066</v>
      </c>
      <c r="D350" s="112">
        <v>490414</v>
      </c>
      <c r="E350" s="112">
        <v>646300</v>
      </c>
      <c r="F350" s="112">
        <v>1226548</v>
      </c>
      <c r="G350" s="112">
        <v>201937</v>
      </c>
      <c r="H350" s="111">
        <f t="shared" si="28"/>
        <v>10724799</v>
      </c>
    </row>
    <row r="351" spans="1:8" x14ac:dyDescent="0.25">
      <c r="A351" s="114" t="s">
        <v>234</v>
      </c>
      <c r="B351" s="112">
        <v>3864904</v>
      </c>
      <c r="C351" s="112">
        <v>4197963</v>
      </c>
      <c r="D351" s="112">
        <v>536230</v>
      </c>
      <c r="E351" s="112">
        <v>676620</v>
      </c>
      <c r="F351" s="112">
        <v>1620642</v>
      </c>
      <c r="G351" s="112">
        <v>178824</v>
      </c>
      <c r="H351" s="111">
        <f t="shared" si="28"/>
        <v>11075183</v>
      </c>
    </row>
    <row r="352" spans="1:8" x14ac:dyDescent="0.25">
      <c r="A352" s="114" t="s">
        <v>233</v>
      </c>
      <c r="B352" s="112">
        <v>4311007</v>
      </c>
      <c r="C352" s="112">
        <v>4410963</v>
      </c>
      <c r="D352" s="112">
        <v>554093</v>
      </c>
      <c r="E352" s="112">
        <v>539822</v>
      </c>
      <c r="F352" s="112">
        <v>1498673</v>
      </c>
      <c r="G352" s="112">
        <v>172325</v>
      </c>
      <c r="H352" s="111">
        <f t="shared" si="28"/>
        <v>11486883</v>
      </c>
    </row>
    <row r="353" spans="1:8" x14ac:dyDescent="0.25">
      <c r="A353" s="114" t="s">
        <v>232</v>
      </c>
      <c r="B353" s="112">
        <v>5057071</v>
      </c>
      <c r="C353" s="112">
        <v>4505735</v>
      </c>
      <c r="D353" s="112">
        <v>646774</v>
      </c>
      <c r="E353" s="112">
        <v>579774</v>
      </c>
      <c r="F353" s="112">
        <v>1600031</v>
      </c>
      <c r="G353" s="112">
        <v>179642</v>
      </c>
      <c r="H353" s="111">
        <f t="shared" si="28"/>
        <v>12569027</v>
      </c>
    </row>
    <row r="354" spans="1:8" x14ac:dyDescent="0.25">
      <c r="A354" s="114" t="s">
        <v>231</v>
      </c>
      <c r="B354" s="112">
        <v>3932210</v>
      </c>
      <c r="C354" s="112">
        <v>3742505</v>
      </c>
      <c r="D354" s="112">
        <v>650073</v>
      </c>
      <c r="E354" s="112">
        <v>443356</v>
      </c>
      <c r="F354" s="112">
        <v>1671557</v>
      </c>
      <c r="G354" s="112">
        <v>176287</v>
      </c>
      <c r="H354" s="111">
        <f t="shared" si="28"/>
        <v>10615988</v>
      </c>
    </row>
    <row r="355" spans="1:8" x14ac:dyDescent="0.25">
      <c r="A355" s="114" t="s">
        <v>230</v>
      </c>
      <c r="B355" s="112">
        <v>3707263</v>
      </c>
      <c r="C355" s="112">
        <v>4581087</v>
      </c>
      <c r="D355" s="112">
        <v>794714</v>
      </c>
      <c r="E355" s="112">
        <v>691650</v>
      </c>
      <c r="F355" s="112">
        <v>2237968</v>
      </c>
      <c r="G355" s="112">
        <v>226098</v>
      </c>
      <c r="H355" s="111">
        <f t="shared" si="28"/>
        <v>12238780</v>
      </c>
    </row>
    <row r="356" spans="1:8" x14ac:dyDescent="0.25">
      <c r="A356" s="114" t="s">
        <v>229</v>
      </c>
      <c r="B356" s="112">
        <v>3998977</v>
      </c>
      <c r="C356" s="112">
        <v>4819616</v>
      </c>
      <c r="D356" s="112">
        <v>720936</v>
      </c>
      <c r="E356" s="112">
        <v>615313</v>
      </c>
      <c r="F356" s="112">
        <v>2279352</v>
      </c>
      <c r="G356" s="112">
        <v>161818</v>
      </c>
      <c r="H356" s="111">
        <f t="shared" si="28"/>
        <v>12596012</v>
      </c>
    </row>
    <row r="357" spans="1:8" x14ac:dyDescent="0.25">
      <c r="A357" s="114" t="s">
        <v>228</v>
      </c>
      <c r="B357" s="112">
        <v>4300496</v>
      </c>
      <c r="C357" s="112">
        <v>5953343</v>
      </c>
      <c r="D357" s="112">
        <v>921313</v>
      </c>
      <c r="E357" s="112">
        <v>765340</v>
      </c>
      <c r="F357" s="112">
        <v>1577601</v>
      </c>
      <c r="G357" s="112">
        <v>198146</v>
      </c>
      <c r="H357" s="111">
        <f t="shared" si="28"/>
        <v>13716239</v>
      </c>
    </row>
    <row r="358" spans="1:8" x14ac:dyDescent="0.25">
      <c r="A358" s="114" t="s">
        <v>227</v>
      </c>
      <c r="B358" s="112">
        <v>3735115</v>
      </c>
      <c r="C358" s="112">
        <v>4906725</v>
      </c>
      <c r="D358" s="112">
        <v>536562</v>
      </c>
      <c r="E358" s="112">
        <v>595482</v>
      </c>
      <c r="F358" s="112">
        <v>1155520</v>
      </c>
      <c r="G358" s="112">
        <v>171812</v>
      </c>
      <c r="H358" s="111">
        <f t="shared" si="28"/>
        <v>11101216</v>
      </c>
    </row>
    <row r="359" spans="1:8" x14ac:dyDescent="0.25">
      <c r="A359" s="114" t="s">
        <v>226</v>
      </c>
      <c r="B359" s="112">
        <v>3157184</v>
      </c>
      <c r="C359" s="112">
        <v>4939212</v>
      </c>
      <c r="D359" s="112">
        <v>445483</v>
      </c>
      <c r="E359" s="112">
        <v>820226</v>
      </c>
      <c r="F359" s="112">
        <v>1200644</v>
      </c>
      <c r="G359" s="112">
        <v>160495</v>
      </c>
      <c r="H359" s="111">
        <f t="shared" si="28"/>
        <v>10723244</v>
      </c>
    </row>
    <row r="360" spans="1:8" x14ac:dyDescent="0.25">
      <c r="A360" s="114" t="s">
        <v>225</v>
      </c>
      <c r="B360" s="112">
        <v>4062182</v>
      </c>
      <c r="C360" s="112">
        <v>4727152</v>
      </c>
      <c r="D360" s="112">
        <v>340672</v>
      </c>
      <c r="E360" s="112">
        <v>565054</v>
      </c>
      <c r="F360" s="112">
        <v>1249074</v>
      </c>
      <c r="G360" s="112">
        <v>129284</v>
      </c>
      <c r="H360" s="111">
        <f t="shared" si="28"/>
        <v>11073418</v>
      </c>
    </row>
    <row r="361" spans="1:8" x14ac:dyDescent="0.25">
      <c r="A361" s="114" t="s">
        <v>224</v>
      </c>
      <c r="B361" s="112">
        <v>5789233</v>
      </c>
      <c r="C361" s="112">
        <v>5109459</v>
      </c>
      <c r="D361" s="112">
        <v>593124</v>
      </c>
      <c r="E361" s="112">
        <v>534709</v>
      </c>
      <c r="F361" s="112">
        <v>1362566</v>
      </c>
      <c r="G361" s="112">
        <v>348263</v>
      </c>
      <c r="H361" s="111">
        <f t="shared" si="28"/>
        <v>13737354</v>
      </c>
    </row>
    <row r="362" spans="1:8" x14ac:dyDescent="0.25">
      <c r="A362" s="114" t="s">
        <v>223</v>
      </c>
      <c r="B362" s="112">
        <v>5518297</v>
      </c>
      <c r="C362" s="112">
        <v>4102795</v>
      </c>
      <c r="D362" s="112">
        <v>652435</v>
      </c>
      <c r="E362" s="112">
        <v>731613</v>
      </c>
      <c r="F362" s="112">
        <v>1573057</v>
      </c>
      <c r="G362" s="112">
        <v>296886</v>
      </c>
      <c r="H362" s="111">
        <f t="shared" si="28"/>
        <v>12875083</v>
      </c>
    </row>
    <row r="363" spans="1:8" x14ac:dyDescent="0.25">
      <c r="A363" s="114" t="s">
        <v>222</v>
      </c>
      <c r="B363" s="112">
        <v>3186890</v>
      </c>
      <c r="C363" s="112">
        <v>3109398</v>
      </c>
      <c r="D363" s="112">
        <v>449908</v>
      </c>
      <c r="E363" s="112">
        <v>499385</v>
      </c>
      <c r="F363" s="112">
        <v>1063686</v>
      </c>
      <c r="G363" s="112">
        <v>204961</v>
      </c>
      <c r="H363" s="111">
        <f t="shared" si="28"/>
        <v>8514228</v>
      </c>
    </row>
    <row r="364" spans="1:8" x14ac:dyDescent="0.25">
      <c r="A364" s="114" t="s">
        <v>221</v>
      </c>
      <c r="B364" s="112">
        <v>2258752</v>
      </c>
      <c r="C364" s="112">
        <v>3757855</v>
      </c>
      <c r="D364" s="112">
        <v>414536</v>
      </c>
      <c r="E364" s="112">
        <v>579817</v>
      </c>
      <c r="F364" s="112">
        <v>1183831</v>
      </c>
      <c r="G364" s="112">
        <v>196772</v>
      </c>
      <c r="H364" s="111">
        <f t="shared" si="28"/>
        <v>8391563</v>
      </c>
    </row>
    <row r="365" spans="1:8" x14ac:dyDescent="0.25">
      <c r="A365" s="114" t="s">
        <v>220</v>
      </c>
      <c r="B365" s="112">
        <v>3396529</v>
      </c>
      <c r="C365" s="112">
        <v>3105085</v>
      </c>
      <c r="D365" s="112">
        <v>502671</v>
      </c>
      <c r="E365" s="112">
        <v>548057</v>
      </c>
      <c r="F365" s="112">
        <v>1331291</v>
      </c>
      <c r="G365" s="112">
        <v>280267</v>
      </c>
      <c r="H365" s="111">
        <f t="shared" si="28"/>
        <v>9163900</v>
      </c>
    </row>
    <row r="366" spans="1:8" x14ac:dyDescent="0.25">
      <c r="A366" s="114" t="s">
        <v>219</v>
      </c>
      <c r="B366" s="112">
        <v>3604868</v>
      </c>
      <c r="C366" s="112">
        <v>4005507</v>
      </c>
      <c r="D366" s="112">
        <v>578392</v>
      </c>
      <c r="E366" s="112">
        <v>649916</v>
      </c>
      <c r="F366" s="112">
        <v>1644859</v>
      </c>
      <c r="G366" s="112">
        <v>295642</v>
      </c>
      <c r="H366" s="111">
        <f t="shared" si="28"/>
        <v>10779184</v>
      </c>
    </row>
    <row r="367" spans="1:8" x14ac:dyDescent="0.25">
      <c r="A367" s="114" t="s">
        <v>218</v>
      </c>
      <c r="B367" s="112">
        <v>3501257</v>
      </c>
      <c r="C367" s="112">
        <v>3578209</v>
      </c>
      <c r="D367" s="112">
        <v>414033</v>
      </c>
      <c r="E367" s="112">
        <v>521015</v>
      </c>
      <c r="F367" s="112">
        <v>1464241</v>
      </c>
      <c r="G367" s="112">
        <v>260912</v>
      </c>
      <c r="H367" s="111">
        <f t="shared" si="28"/>
        <v>9739667</v>
      </c>
    </row>
    <row r="368" spans="1:8" x14ac:dyDescent="0.25">
      <c r="A368" s="114" t="s">
        <v>217</v>
      </c>
      <c r="B368" s="112">
        <v>3009022</v>
      </c>
      <c r="C368" s="112">
        <v>2836372</v>
      </c>
      <c r="D368" s="112">
        <v>444346</v>
      </c>
      <c r="E368" s="112">
        <v>502884</v>
      </c>
      <c r="F368" s="112">
        <v>1413569</v>
      </c>
      <c r="G368" s="112">
        <v>272846</v>
      </c>
      <c r="H368" s="111">
        <f t="shared" si="28"/>
        <v>8479039</v>
      </c>
    </row>
    <row r="369" spans="1:8" x14ac:dyDescent="0.25">
      <c r="A369" s="114" t="s">
        <v>216</v>
      </c>
      <c r="B369" s="112">
        <v>2545335</v>
      </c>
      <c r="C369" s="112">
        <v>2965363</v>
      </c>
      <c r="D369" s="112">
        <v>416177</v>
      </c>
      <c r="E369" s="112">
        <v>606456</v>
      </c>
      <c r="F369" s="112">
        <v>1056940</v>
      </c>
      <c r="G369" s="112">
        <v>247706</v>
      </c>
      <c r="H369" s="111">
        <f t="shared" si="28"/>
        <v>7837977</v>
      </c>
    </row>
    <row r="370" spans="1:8" x14ac:dyDescent="0.25">
      <c r="A370" s="114" t="s">
        <v>215</v>
      </c>
      <c r="B370" s="112">
        <v>3083415</v>
      </c>
      <c r="C370" s="112">
        <v>3415170</v>
      </c>
      <c r="D370" s="112">
        <v>445837</v>
      </c>
      <c r="E370" s="112">
        <v>941621</v>
      </c>
      <c r="F370" s="112">
        <v>1425753</v>
      </c>
      <c r="G370" s="112">
        <v>182929</v>
      </c>
      <c r="H370" s="111">
        <f t="shared" si="28"/>
        <v>9494725</v>
      </c>
    </row>
    <row r="371" spans="1:8" x14ac:dyDescent="0.25">
      <c r="A371" s="110" t="s">
        <v>214</v>
      </c>
      <c r="B371" s="109">
        <f>SUM(B349:B370)</f>
        <v>84160775</v>
      </c>
      <c r="C371" s="109">
        <f>SUM(C349:C370)</f>
        <v>90761810</v>
      </c>
      <c r="D371" s="109">
        <f>SUM(D349:D370)</f>
        <v>12005608</v>
      </c>
      <c r="E371" s="109">
        <f>SUM(E349:E370)</f>
        <v>13718383</v>
      </c>
      <c r="F371" s="109">
        <v>31949641</v>
      </c>
      <c r="G371" s="109">
        <v>4733082</v>
      </c>
      <c r="H371" s="109">
        <f>SUM(H349:H370)</f>
        <v>237329299</v>
      </c>
    </row>
    <row r="372" spans="1:8" x14ac:dyDescent="0.25">
      <c r="A372" s="108" t="s">
        <v>213</v>
      </c>
      <c r="B372" s="107">
        <f t="shared" ref="B372:H372" si="29">B371/22</f>
        <v>3825489.7727272729</v>
      </c>
      <c r="C372" s="107">
        <f t="shared" si="29"/>
        <v>4125536.8181818184</v>
      </c>
      <c r="D372" s="107">
        <f t="shared" si="29"/>
        <v>545709.45454545459</v>
      </c>
      <c r="E372" s="107">
        <f t="shared" si="29"/>
        <v>623562.86363636365</v>
      </c>
      <c r="F372" s="107">
        <f t="shared" si="29"/>
        <v>1452256.4090909092</v>
      </c>
      <c r="G372" s="107">
        <f t="shared" si="29"/>
        <v>215140.09090909091</v>
      </c>
      <c r="H372" s="107">
        <f t="shared" si="29"/>
        <v>10787695.409090908</v>
      </c>
    </row>
    <row r="374" spans="1:8" x14ac:dyDescent="0.25">
      <c r="A374" s="114" t="s">
        <v>212</v>
      </c>
      <c r="B374" s="118">
        <v>3211814</v>
      </c>
      <c r="C374" s="118">
        <v>3379065</v>
      </c>
      <c r="D374" s="118">
        <v>416954</v>
      </c>
      <c r="E374" s="118">
        <v>715240</v>
      </c>
      <c r="F374" s="112">
        <v>1260819</v>
      </c>
      <c r="G374" s="112">
        <v>170252</v>
      </c>
      <c r="H374" s="111">
        <f t="shared" ref="H374:H394" si="30">B374+C374+D374+E374+F374+G374</f>
        <v>9154144</v>
      </c>
    </row>
    <row r="375" spans="1:8" x14ac:dyDescent="0.25">
      <c r="A375" s="114" t="s">
        <v>211</v>
      </c>
      <c r="B375" s="118">
        <v>3513030</v>
      </c>
      <c r="C375" s="118">
        <v>3925688</v>
      </c>
      <c r="D375" s="118">
        <v>593180</v>
      </c>
      <c r="E375" s="118">
        <v>862280</v>
      </c>
      <c r="F375" s="112">
        <v>1347162</v>
      </c>
      <c r="G375" s="112">
        <v>248776</v>
      </c>
      <c r="H375" s="111">
        <f t="shared" si="30"/>
        <v>10490116</v>
      </c>
    </row>
    <row r="376" spans="1:8" x14ac:dyDescent="0.25">
      <c r="A376" s="114" t="s">
        <v>210</v>
      </c>
      <c r="B376" s="118">
        <v>4701637</v>
      </c>
      <c r="C376" s="118">
        <v>2824080</v>
      </c>
      <c r="D376" s="118">
        <v>460256</v>
      </c>
      <c r="E376" s="118">
        <v>680557</v>
      </c>
      <c r="F376" s="112">
        <v>1040658</v>
      </c>
      <c r="G376" s="112">
        <v>190461</v>
      </c>
      <c r="H376" s="111">
        <f t="shared" si="30"/>
        <v>9897649</v>
      </c>
    </row>
    <row r="377" spans="1:8" x14ac:dyDescent="0.25">
      <c r="A377" s="114" t="s">
        <v>209</v>
      </c>
      <c r="B377" s="118">
        <v>2545005</v>
      </c>
      <c r="C377" s="118">
        <v>2572043</v>
      </c>
      <c r="D377" s="118">
        <v>417614</v>
      </c>
      <c r="E377" s="118">
        <v>624515</v>
      </c>
      <c r="F377" s="112">
        <v>945144</v>
      </c>
      <c r="G377" s="112">
        <v>207176</v>
      </c>
      <c r="H377" s="111">
        <f t="shared" si="30"/>
        <v>7311497</v>
      </c>
    </row>
    <row r="378" spans="1:8" x14ac:dyDescent="0.25">
      <c r="A378" s="114" t="s">
        <v>208</v>
      </c>
      <c r="B378" s="119">
        <v>2837815</v>
      </c>
      <c r="C378" s="119">
        <v>2739493</v>
      </c>
      <c r="D378" s="119">
        <v>420339</v>
      </c>
      <c r="E378" s="119">
        <v>764344</v>
      </c>
      <c r="F378" s="112">
        <v>1315521</v>
      </c>
      <c r="G378" s="112">
        <v>151000</v>
      </c>
      <c r="H378" s="111">
        <f t="shared" si="30"/>
        <v>8228512</v>
      </c>
    </row>
    <row r="379" spans="1:8" x14ac:dyDescent="0.25">
      <c r="A379" s="114" t="s">
        <v>207</v>
      </c>
      <c r="B379" s="119">
        <v>2803000</v>
      </c>
      <c r="C379" s="119">
        <v>2687087</v>
      </c>
      <c r="D379" s="119">
        <v>383538</v>
      </c>
      <c r="E379" s="119">
        <v>803251</v>
      </c>
      <c r="F379" s="112">
        <v>1675533</v>
      </c>
      <c r="G379" s="112">
        <v>168945</v>
      </c>
      <c r="H379" s="111">
        <f t="shared" si="30"/>
        <v>8521354</v>
      </c>
    </row>
    <row r="380" spans="1:8" x14ac:dyDescent="0.25">
      <c r="A380" s="114" t="s">
        <v>206</v>
      </c>
      <c r="B380" s="119">
        <v>2453354</v>
      </c>
      <c r="C380" s="119">
        <v>2749216</v>
      </c>
      <c r="D380" s="119">
        <v>429351</v>
      </c>
      <c r="E380" s="119">
        <v>915575</v>
      </c>
      <c r="F380" s="112">
        <v>1338839</v>
      </c>
      <c r="G380" s="112">
        <v>124112</v>
      </c>
      <c r="H380" s="111">
        <f t="shared" si="30"/>
        <v>8010447</v>
      </c>
    </row>
    <row r="381" spans="1:8" x14ac:dyDescent="0.25">
      <c r="A381" s="114" t="s">
        <v>205</v>
      </c>
      <c r="B381" s="118">
        <v>1720540</v>
      </c>
      <c r="C381" s="118">
        <v>2145478</v>
      </c>
      <c r="D381" s="118">
        <v>236587</v>
      </c>
      <c r="E381" s="118">
        <v>611155</v>
      </c>
      <c r="F381" s="112">
        <v>1252008</v>
      </c>
      <c r="G381" s="112">
        <v>114482</v>
      </c>
      <c r="H381" s="111">
        <f t="shared" si="30"/>
        <v>6080250</v>
      </c>
    </row>
    <row r="382" spans="1:8" x14ac:dyDescent="0.25">
      <c r="A382" s="114" t="s">
        <v>204</v>
      </c>
      <c r="B382" s="118">
        <v>2946454</v>
      </c>
      <c r="C382" s="118">
        <v>3058852</v>
      </c>
      <c r="D382" s="118">
        <v>425760</v>
      </c>
      <c r="E382" s="118">
        <v>977684</v>
      </c>
      <c r="F382" s="112">
        <v>1561609</v>
      </c>
      <c r="G382" s="112">
        <v>134003</v>
      </c>
      <c r="H382" s="111">
        <f t="shared" si="30"/>
        <v>9104362</v>
      </c>
    </row>
    <row r="383" spans="1:8" x14ac:dyDescent="0.25">
      <c r="A383" s="114" t="s">
        <v>203</v>
      </c>
      <c r="B383" s="118">
        <v>3011101</v>
      </c>
      <c r="C383" s="118">
        <v>2860523</v>
      </c>
      <c r="D383" s="118">
        <v>469171</v>
      </c>
      <c r="E383" s="118">
        <v>764144</v>
      </c>
      <c r="F383" s="112">
        <v>1340731</v>
      </c>
      <c r="G383" s="112">
        <v>135780</v>
      </c>
      <c r="H383" s="111">
        <f t="shared" si="30"/>
        <v>8581450</v>
      </c>
    </row>
    <row r="384" spans="1:8" x14ac:dyDescent="0.25">
      <c r="A384" s="114" t="s">
        <v>202</v>
      </c>
      <c r="B384" s="118">
        <v>2998356</v>
      </c>
      <c r="C384" s="118">
        <v>3482260</v>
      </c>
      <c r="D384" s="118">
        <v>435387</v>
      </c>
      <c r="E384" s="118">
        <v>791752</v>
      </c>
      <c r="F384" s="112">
        <v>1265811</v>
      </c>
      <c r="G384" s="112">
        <v>163660</v>
      </c>
      <c r="H384" s="111">
        <f t="shared" si="30"/>
        <v>9137226</v>
      </c>
    </row>
    <row r="385" spans="1:8" x14ac:dyDescent="0.25">
      <c r="A385" s="114" t="s">
        <v>201</v>
      </c>
      <c r="B385" s="118">
        <v>3672599</v>
      </c>
      <c r="C385" s="118">
        <v>2560680</v>
      </c>
      <c r="D385" s="118">
        <v>381688</v>
      </c>
      <c r="E385" s="118">
        <v>800432</v>
      </c>
      <c r="F385" s="112">
        <v>1129367</v>
      </c>
      <c r="G385" s="112">
        <v>167644</v>
      </c>
      <c r="H385" s="111">
        <f t="shared" si="30"/>
        <v>8712410</v>
      </c>
    </row>
    <row r="386" spans="1:8" x14ac:dyDescent="0.25">
      <c r="A386" s="114" t="s">
        <v>200</v>
      </c>
      <c r="B386" s="118">
        <v>3192729</v>
      </c>
      <c r="C386" s="118">
        <v>2885985</v>
      </c>
      <c r="D386" s="118">
        <v>472006</v>
      </c>
      <c r="E386" s="118">
        <v>925699</v>
      </c>
      <c r="F386" s="112">
        <v>1317243</v>
      </c>
      <c r="G386" s="112">
        <v>155253</v>
      </c>
      <c r="H386" s="111">
        <f t="shared" si="30"/>
        <v>8948915</v>
      </c>
    </row>
    <row r="387" spans="1:8" x14ac:dyDescent="0.25">
      <c r="A387" s="114" t="s">
        <v>199</v>
      </c>
      <c r="B387" s="118">
        <v>3688567</v>
      </c>
      <c r="C387" s="118">
        <v>3444683</v>
      </c>
      <c r="D387" s="118">
        <v>491732</v>
      </c>
      <c r="E387" s="118">
        <v>806023</v>
      </c>
      <c r="F387" s="112">
        <v>1825743</v>
      </c>
      <c r="G387" s="112">
        <v>165173</v>
      </c>
      <c r="H387" s="111">
        <f t="shared" si="30"/>
        <v>10421921</v>
      </c>
    </row>
    <row r="388" spans="1:8" x14ac:dyDescent="0.25">
      <c r="A388" s="114" t="s">
        <v>198</v>
      </c>
      <c r="B388" s="118">
        <v>3797895</v>
      </c>
      <c r="C388" s="118">
        <v>3741167</v>
      </c>
      <c r="D388" s="118">
        <v>524328</v>
      </c>
      <c r="E388" s="118">
        <v>693116</v>
      </c>
      <c r="F388" s="112">
        <v>1342087</v>
      </c>
      <c r="G388" s="112">
        <v>140034</v>
      </c>
      <c r="H388" s="111">
        <f t="shared" si="30"/>
        <v>10238627</v>
      </c>
    </row>
    <row r="389" spans="1:8" x14ac:dyDescent="0.25">
      <c r="A389" s="114" t="s">
        <v>197</v>
      </c>
      <c r="B389" s="118">
        <v>3615990</v>
      </c>
      <c r="C389" s="118">
        <v>3238951</v>
      </c>
      <c r="D389" s="118">
        <v>440077</v>
      </c>
      <c r="E389" s="118">
        <v>784152</v>
      </c>
      <c r="F389" s="112">
        <v>1483078</v>
      </c>
      <c r="G389" s="112">
        <v>191736</v>
      </c>
      <c r="H389" s="111">
        <f t="shared" si="30"/>
        <v>9753984</v>
      </c>
    </row>
    <row r="390" spans="1:8" x14ac:dyDescent="0.25">
      <c r="A390" s="114" t="s">
        <v>196</v>
      </c>
      <c r="B390" s="118">
        <v>3601742</v>
      </c>
      <c r="C390" s="118">
        <v>3095110</v>
      </c>
      <c r="D390" s="118">
        <v>513882</v>
      </c>
      <c r="E390" s="118">
        <v>721538</v>
      </c>
      <c r="F390" s="112">
        <v>1301669</v>
      </c>
      <c r="G390" s="112">
        <v>169664</v>
      </c>
      <c r="H390" s="111">
        <f t="shared" si="30"/>
        <v>9403605</v>
      </c>
    </row>
    <row r="391" spans="1:8" x14ac:dyDescent="0.25">
      <c r="A391" s="114" t="s">
        <v>195</v>
      </c>
      <c r="B391" s="118">
        <v>3661991</v>
      </c>
      <c r="C391" s="118">
        <v>3096070</v>
      </c>
      <c r="D391" s="118">
        <v>433775</v>
      </c>
      <c r="E391" s="118">
        <v>852969</v>
      </c>
      <c r="F391" s="112">
        <v>1317866</v>
      </c>
      <c r="G391" s="112">
        <v>142734</v>
      </c>
      <c r="H391" s="111">
        <f t="shared" si="30"/>
        <v>9505405</v>
      </c>
    </row>
    <row r="392" spans="1:8" x14ac:dyDescent="0.25">
      <c r="A392" s="114" t="s">
        <v>194</v>
      </c>
      <c r="B392" s="118">
        <v>3932379</v>
      </c>
      <c r="C392" s="118">
        <v>2833002</v>
      </c>
      <c r="D392" s="118">
        <v>449123</v>
      </c>
      <c r="E392" s="118">
        <v>811702</v>
      </c>
      <c r="F392" s="112">
        <v>1160995</v>
      </c>
      <c r="G392" s="112">
        <v>191004</v>
      </c>
      <c r="H392" s="111">
        <f t="shared" si="30"/>
        <v>9378205</v>
      </c>
    </row>
    <row r="393" spans="1:8" x14ac:dyDescent="0.25">
      <c r="A393" s="114" t="s">
        <v>193</v>
      </c>
      <c r="B393" s="118">
        <v>3955417</v>
      </c>
      <c r="C393" s="118">
        <v>3105753</v>
      </c>
      <c r="D393" s="118">
        <v>483264</v>
      </c>
      <c r="E393" s="118">
        <v>922512</v>
      </c>
      <c r="F393" s="112">
        <v>1215145</v>
      </c>
      <c r="G393" s="112">
        <v>172247</v>
      </c>
      <c r="H393" s="111">
        <f t="shared" si="30"/>
        <v>9854338</v>
      </c>
    </row>
    <row r="394" spans="1:8" x14ac:dyDescent="0.25">
      <c r="A394" s="114" t="s">
        <v>192</v>
      </c>
      <c r="B394" s="118">
        <v>3876443</v>
      </c>
      <c r="C394" s="118">
        <v>3511070</v>
      </c>
      <c r="D394" s="118">
        <v>583683</v>
      </c>
      <c r="E394" s="118">
        <v>995780</v>
      </c>
      <c r="F394" s="112">
        <v>1231107</v>
      </c>
      <c r="G394" s="112">
        <v>146937</v>
      </c>
      <c r="H394" s="111">
        <f t="shared" si="30"/>
        <v>10345020</v>
      </c>
    </row>
    <row r="395" spans="1:8" x14ac:dyDescent="0.25">
      <c r="A395" s="110" t="s">
        <v>191</v>
      </c>
      <c r="B395" s="109">
        <f>SUM(B374:B394)</f>
        <v>69737858</v>
      </c>
      <c r="C395" s="109">
        <f>SUM(C374:C394)</f>
        <v>63936256</v>
      </c>
      <c r="D395" s="109">
        <f>SUM(D374:D394)</f>
        <v>9461695</v>
      </c>
      <c r="E395" s="109">
        <f>SUM(E374:E394)</f>
        <v>16824420</v>
      </c>
      <c r="F395" s="109">
        <v>27668135</v>
      </c>
      <c r="G395" s="109">
        <v>3451073</v>
      </c>
      <c r="H395" s="109">
        <f>SUM(H374:H394)</f>
        <v>191079437</v>
      </c>
    </row>
    <row r="396" spans="1:8" x14ac:dyDescent="0.25">
      <c r="A396" s="108" t="s">
        <v>190</v>
      </c>
      <c r="B396" s="107">
        <f t="shared" ref="B396:H396" si="31">B395/21</f>
        <v>3320850.3809523811</v>
      </c>
      <c r="C396" s="107">
        <f t="shared" si="31"/>
        <v>3044583.6190476189</v>
      </c>
      <c r="D396" s="107">
        <f t="shared" si="31"/>
        <v>450556.90476190473</v>
      </c>
      <c r="E396" s="107">
        <f t="shared" si="31"/>
        <v>801162.85714285716</v>
      </c>
      <c r="F396" s="107">
        <f t="shared" si="31"/>
        <v>1317530.2380952381</v>
      </c>
      <c r="G396" s="107">
        <f t="shared" si="31"/>
        <v>164336.80952380953</v>
      </c>
      <c r="H396" s="107">
        <f t="shared" si="31"/>
        <v>9099020.8095238097</v>
      </c>
    </row>
    <row r="399" spans="1:8" ht="21" x14ac:dyDescent="0.35">
      <c r="A399" s="117">
        <v>2009</v>
      </c>
    </row>
    <row r="400" spans="1:8" ht="27" customHeight="1" x14ac:dyDescent="0.25">
      <c r="A400" s="116" t="s">
        <v>189</v>
      </c>
      <c r="B400" s="115" t="s">
        <v>0</v>
      </c>
      <c r="C400" s="115" t="s">
        <v>1</v>
      </c>
      <c r="D400" s="115" t="s">
        <v>2</v>
      </c>
      <c r="E400" s="115" t="s">
        <v>3</v>
      </c>
      <c r="F400" s="115" t="s">
        <v>50</v>
      </c>
      <c r="G400" s="115" t="s">
        <v>52</v>
      </c>
      <c r="H400" s="115" t="s">
        <v>13</v>
      </c>
    </row>
    <row r="401" spans="1:8" x14ac:dyDescent="0.25">
      <c r="A401" s="114" t="s">
        <v>188</v>
      </c>
      <c r="B401" s="112">
        <v>2566740</v>
      </c>
      <c r="C401" s="112">
        <v>2360816</v>
      </c>
      <c r="D401" s="112">
        <v>271159</v>
      </c>
      <c r="E401" s="112">
        <v>803911</v>
      </c>
      <c r="F401" s="112">
        <v>1190682</v>
      </c>
      <c r="G401" s="112">
        <v>92486</v>
      </c>
      <c r="H401" s="111">
        <f t="shared" ref="H401:H420" si="32">B401+C401+D401+E401+F401+G401</f>
        <v>7285794</v>
      </c>
    </row>
    <row r="402" spans="1:8" x14ac:dyDescent="0.25">
      <c r="A402" s="114" t="s">
        <v>187</v>
      </c>
      <c r="B402" s="112">
        <v>2132285</v>
      </c>
      <c r="C402" s="112">
        <v>2808562</v>
      </c>
      <c r="D402" s="112">
        <v>367006</v>
      </c>
      <c r="E402" s="112">
        <v>723884</v>
      </c>
      <c r="F402" s="112">
        <v>1042190</v>
      </c>
      <c r="G402" s="112">
        <v>145667</v>
      </c>
      <c r="H402" s="111">
        <f t="shared" si="32"/>
        <v>7219594</v>
      </c>
    </row>
    <row r="403" spans="1:8" x14ac:dyDescent="0.25">
      <c r="A403" s="114" t="s">
        <v>186</v>
      </c>
      <c r="B403" s="112">
        <v>3433474</v>
      </c>
      <c r="C403" s="112">
        <v>2576767</v>
      </c>
      <c r="D403" s="112">
        <v>451813</v>
      </c>
      <c r="E403" s="112">
        <v>669271</v>
      </c>
      <c r="F403" s="112">
        <v>1202639</v>
      </c>
      <c r="G403" s="112">
        <v>171785</v>
      </c>
      <c r="H403" s="111">
        <f t="shared" si="32"/>
        <v>8505749</v>
      </c>
    </row>
    <row r="404" spans="1:8" x14ac:dyDescent="0.25">
      <c r="A404" s="114" t="s">
        <v>185</v>
      </c>
      <c r="B404" s="112">
        <v>3905556</v>
      </c>
      <c r="C404" s="112">
        <v>3477286</v>
      </c>
      <c r="D404" s="112">
        <v>550772</v>
      </c>
      <c r="E404" s="112">
        <v>643743</v>
      </c>
      <c r="F404" s="112">
        <v>1785157</v>
      </c>
      <c r="G404" s="112">
        <v>165415</v>
      </c>
      <c r="H404" s="111">
        <f t="shared" si="32"/>
        <v>10527929</v>
      </c>
    </row>
    <row r="405" spans="1:8" x14ac:dyDescent="0.25">
      <c r="A405" s="114" t="s">
        <v>184</v>
      </c>
      <c r="B405" s="112">
        <v>4932238</v>
      </c>
      <c r="C405" s="112">
        <v>3609815</v>
      </c>
      <c r="D405" s="112">
        <v>699890</v>
      </c>
      <c r="E405" s="112">
        <v>893099</v>
      </c>
      <c r="F405" s="112">
        <v>1836998</v>
      </c>
      <c r="G405" s="112">
        <v>212489</v>
      </c>
      <c r="H405" s="111">
        <f t="shared" si="32"/>
        <v>12184529</v>
      </c>
    </row>
    <row r="406" spans="1:8" x14ac:dyDescent="0.25">
      <c r="A406" s="114" t="s">
        <v>183</v>
      </c>
      <c r="B406" s="112">
        <v>4295742</v>
      </c>
      <c r="C406" s="112">
        <v>3431592</v>
      </c>
      <c r="D406" s="112">
        <v>528098</v>
      </c>
      <c r="E406" s="112">
        <v>708700</v>
      </c>
      <c r="F406" s="112">
        <v>1490241</v>
      </c>
      <c r="G406" s="112">
        <v>169542</v>
      </c>
      <c r="H406" s="111">
        <f t="shared" si="32"/>
        <v>10623915</v>
      </c>
    </row>
    <row r="407" spans="1:8" x14ac:dyDescent="0.25">
      <c r="A407" s="114" t="s">
        <v>182</v>
      </c>
      <c r="B407" s="112">
        <v>3403599</v>
      </c>
      <c r="C407" s="112">
        <v>2758729</v>
      </c>
      <c r="D407" s="112">
        <v>433072</v>
      </c>
      <c r="E407" s="112">
        <v>595619</v>
      </c>
      <c r="F407" s="112">
        <v>1303489</v>
      </c>
      <c r="G407" s="112">
        <v>128278</v>
      </c>
      <c r="H407" s="111">
        <f t="shared" si="32"/>
        <v>8622786</v>
      </c>
    </row>
    <row r="408" spans="1:8" x14ac:dyDescent="0.25">
      <c r="A408" s="114" t="s">
        <v>181</v>
      </c>
      <c r="B408" s="112">
        <v>3647098</v>
      </c>
      <c r="C408" s="112">
        <v>3317692</v>
      </c>
      <c r="D408" s="112">
        <v>561548</v>
      </c>
      <c r="E408" s="112">
        <v>960255</v>
      </c>
      <c r="F408" s="112">
        <v>1610090</v>
      </c>
      <c r="G408" s="112">
        <v>177238</v>
      </c>
      <c r="H408" s="111">
        <f t="shared" si="32"/>
        <v>10273921</v>
      </c>
    </row>
    <row r="409" spans="1:8" x14ac:dyDescent="0.25">
      <c r="A409" s="114" t="s">
        <v>180</v>
      </c>
      <c r="B409" s="112">
        <v>4652421</v>
      </c>
      <c r="C409" s="112">
        <v>3305001</v>
      </c>
      <c r="D409" s="112">
        <v>591753</v>
      </c>
      <c r="E409" s="112">
        <v>843087</v>
      </c>
      <c r="F409" s="112">
        <v>1875429</v>
      </c>
      <c r="G409" s="112">
        <v>220762</v>
      </c>
      <c r="H409" s="111">
        <f t="shared" si="32"/>
        <v>11488453</v>
      </c>
    </row>
    <row r="410" spans="1:8" x14ac:dyDescent="0.25">
      <c r="A410" s="114" t="s">
        <v>179</v>
      </c>
      <c r="B410" s="112">
        <v>3473330</v>
      </c>
      <c r="C410" s="112">
        <v>2920380</v>
      </c>
      <c r="D410" s="112">
        <v>489678</v>
      </c>
      <c r="E410" s="112">
        <v>643368</v>
      </c>
      <c r="F410" s="112">
        <v>1557028</v>
      </c>
      <c r="G410" s="112">
        <v>165243</v>
      </c>
      <c r="H410" s="111">
        <f t="shared" si="32"/>
        <v>9249027</v>
      </c>
    </row>
    <row r="411" spans="1:8" x14ac:dyDescent="0.25">
      <c r="A411" s="114" t="s">
        <v>178</v>
      </c>
      <c r="B411" s="112">
        <v>3185719</v>
      </c>
      <c r="C411" s="112">
        <v>2952691</v>
      </c>
      <c r="D411" s="112">
        <v>562568</v>
      </c>
      <c r="E411" s="112">
        <v>619427</v>
      </c>
      <c r="F411" s="112">
        <v>1213263</v>
      </c>
      <c r="G411" s="112">
        <v>175037</v>
      </c>
      <c r="H411" s="111">
        <f t="shared" si="32"/>
        <v>8708705</v>
      </c>
    </row>
    <row r="412" spans="1:8" x14ac:dyDescent="0.25">
      <c r="A412" s="114" t="s">
        <v>177</v>
      </c>
      <c r="B412" s="112">
        <v>3988829</v>
      </c>
      <c r="C412" s="112">
        <v>2532510</v>
      </c>
      <c r="D412" s="112">
        <v>437148</v>
      </c>
      <c r="E412" s="112">
        <v>673739</v>
      </c>
      <c r="F412" s="112">
        <v>1136695</v>
      </c>
      <c r="G412" s="112">
        <v>182866</v>
      </c>
      <c r="H412" s="111">
        <f t="shared" si="32"/>
        <v>8951787</v>
      </c>
    </row>
    <row r="413" spans="1:8" x14ac:dyDescent="0.25">
      <c r="A413" s="114" t="s">
        <v>176</v>
      </c>
      <c r="B413" s="112">
        <v>4575250</v>
      </c>
      <c r="C413" s="112">
        <v>2565331</v>
      </c>
      <c r="D413" s="112">
        <v>531086</v>
      </c>
      <c r="E413" s="112">
        <v>709245</v>
      </c>
      <c r="F413" s="112">
        <v>1552701</v>
      </c>
      <c r="G413" s="112">
        <v>186702</v>
      </c>
      <c r="H413" s="111">
        <f t="shared" si="32"/>
        <v>10120315</v>
      </c>
    </row>
    <row r="414" spans="1:8" x14ac:dyDescent="0.25">
      <c r="A414" s="114" t="s">
        <v>175</v>
      </c>
      <c r="B414" s="112">
        <v>4907193</v>
      </c>
      <c r="C414" s="112">
        <v>3513591</v>
      </c>
      <c r="D414" s="112">
        <v>634753</v>
      </c>
      <c r="E414" s="112">
        <v>771347</v>
      </c>
      <c r="F414" s="112">
        <v>1411873</v>
      </c>
      <c r="G414" s="112">
        <v>250971</v>
      </c>
      <c r="H414" s="111">
        <f t="shared" si="32"/>
        <v>11489728</v>
      </c>
    </row>
    <row r="415" spans="1:8" x14ac:dyDescent="0.25">
      <c r="A415" s="114" t="s">
        <v>174</v>
      </c>
      <c r="B415" s="112">
        <v>6789325</v>
      </c>
      <c r="C415" s="112">
        <v>3133362</v>
      </c>
      <c r="D415" s="112">
        <v>679091</v>
      </c>
      <c r="E415" s="112">
        <v>570848</v>
      </c>
      <c r="F415" s="112">
        <v>1603054</v>
      </c>
      <c r="G415" s="112">
        <v>247983</v>
      </c>
      <c r="H415" s="111">
        <f t="shared" si="32"/>
        <v>13023663</v>
      </c>
    </row>
    <row r="416" spans="1:8" x14ac:dyDescent="0.25">
      <c r="A416" s="114" t="s">
        <v>173</v>
      </c>
      <c r="B416" s="112">
        <v>5160759</v>
      </c>
      <c r="C416" s="112">
        <v>2146291</v>
      </c>
      <c r="D416" s="112">
        <v>528585</v>
      </c>
      <c r="E416" s="112">
        <v>658507</v>
      </c>
      <c r="F416" s="112">
        <v>982978</v>
      </c>
      <c r="G416" s="112">
        <v>250144</v>
      </c>
      <c r="H416" s="111">
        <f t="shared" si="32"/>
        <v>9727264</v>
      </c>
    </row>
    <row r="417" spans="1:8" x14ac:dyDescent="0.25">
      <c r="A417" s="114" t="s">
        <v>172</v>
      </c>
      <c r="B417" s="112">
        <v>6153005</v>
      </c>
      <c r="C417" s="112">
        <v>3353519</v>
      </c>
      <c r="D417" s="112">
        <v>595822</v>
      </c>
      <c r="E417" s="112">
        <v>722114</v>
      </c>
      <c r="F417" s="112">
        <v>1383636</v>
      </c>
      <c r="G417" s="112">
        <v>343133</v>
      </c>
      <c r="H417" s="111">
        <f t="shared" si="32"/>
        <v>12551229</v>
      </c>
    </row>
    <row r="418" spans="1:8" x14ac:dyDescent="0.25">
      <c r="A418" s="114" t="s">
        <v>171</v>
      </c>
      <c r="B418" s="112">
        <v>8920640</v>
      </c>
      <c r="C418" s="112">
        <v>3071289</v>
      </c>
      <c r="D418" s="112">
        <v>627914</v>
      </c>
      <c r="E418" s="112">
        <v>809563</v>
      </c>
      <c r="F418" s="112">
        <v>1311448</v>
      </c>
      <c r="G418" s="112">
        <v>347497</v>
      </c>
      <c r="H418" s="111">
        <f t="shared" si="32"/>
        <v>15088351</v>
      </c>
    </row>
    <row r="419" spans="1:8" x14ac:dyDescent="0.25">
      <c r="A419" s="114" t="s">
        <v>170</v>
      </c>
      <c r="B419" s="112">
        <v>8864814</v>
      </c>
      <c r="C419" s="112">
        <v>3434586</v>
      </c>
      <c r="D419" s="112">
        <v>638331</v>
      </c>
      <c r="E419" s="112">
        <v>853659</v>
      </c>
      <c r="F419" s="112">
        <v>1445638</v>
      </c>
      <c r="G419" s="112">
        <v>287098</v>
      </c>
      <c r="H419" s="111">
        <f t="shared" si="32"/>
        <v>15524126</v>
      </c>
    </row>
    <row r="420" spans="1:8" x14ac:dyDescent="0.25">
      <c r="A420" s="114" t="s">
        <v>169</v>
      </c>
      <c r="B420" s="112">
        <v>5464376</v>
      </c>
      <c r="C420" s="112">
        <v>2645281</v>
      </c>
      <c r="D420" s="112">
        <v>697328</v>
      </c>
      <c r="E420" s="112">
        <v>738771</v>
      </c>
      <c r="F420" s="112">
        <v>1211509</v>
      </c>
      <c r="G420" s="112">
        <v>202283</v>
      </c>
      <c r="H420" s="111">
        <f t="shared" si="32"/>
        <v>10959548</v>
      </c>
    </row>
    <row r="421" spans="1:8" x14ac:dyDescent="0.25">
      <c r="A421" s="110" t="s">
        <v>168</v>
      </c>
      <c r="B421" s="109">
        <f>SUM(B401:B420)</f>
        <v>94452393</v>
      </c>
      <c r="C421" s="109">
        <f>SUM(C401:C420)</f>
        <v>59915091</v>
      </c>
      <c r="D421" s="109">
        <f>SUM(D401:D420)</f>
        <v>10877415</v>
      </c>
      <c r="E421" s="109">
        <f>SUM(E401:E420)</f>
        <v>14612157</v>
      </c>
      <c r="F421" s="109">
        <v>28146738</v>
      </c>
      <c r="G421" s="109">
        <v>4122619</v>
      </c>
      <c r="H421" s="109">
        <f>SUM(H401:H420)</f>
        <v>212126413</v>
      </c>
    </row>
    <row r="422" spans="1:8" x14ac:dyDescent="0.25">
      <c r="A422" s="108" t="s">
        <v>167</v>
      </c>
      <c r="B422" s="107">
        <f t="shared" ref="B422:H422" si="33">B421/20</f>
        <v>4722619.6500000004</v>
      </c>
      <c r="C422" s="107">
        <f t="shared" si="33"/>
        <v>2995754.55</v>
      </c>
      <c r="D422" s="107">
        <f t="shared" si="33"/>
        <v>543870.75</v>
      </c>
      <c r="E422" s="107">
        <f t="shared" si="33"/>
        <v>730607.85</v>
      </c>
      <c r="F422" s="107">
        <f t="shared" si="33"/>
        <v>1407336.9</v>
      </c>
      <c r="G422" s="107">
        <f t="shared" si="33"/>
        <v>206130.95</v>
      </c>
      <c r="H422" s="107">
        <f t="shared" si="33"/>
        <v>10606320.65</v>
      </c>
    </row>
    <row r="424" spans="1:8" x14ac:dyDescent="0.25">
      <c r="A424" s="114" t="s">
        <v>166</v>
      </c>
      <c r="B424" s="112">
        <v>5428714</v>
      </c>
      <c r="C424" s="112">
        <v>2947388</v>
      </c>
      <c r="D424" s="112">
        <v>651075</v>
      </c>
      <c r="E424" s="112">
        <v>879648</v>
      </c>
      <c r="F424" s="112">
        <v>1179429</v>
      </c>
      <c r="G424" s="112">
        <v>193698</v>
      </c>
      <c r="H424" s="111">
        <f t="shared" ref="H424:H445" si="34">B424+C424+D424+E424+F424+G424</f>
        <v>11279952</v>
      </c>
    </row>
    <row r="425" spans="1:8" x14ac:dyDescent="0.25">
      <c r="A425" s="114" t="s">
        <v>165</v>
      </c>
      <c r="B425" s="112">
        <v>4822571</v>
      </c>
      <c r="C425" s="112">
        <v>2601748</v>
      </c>
      <c r="D425" s="112">
        <v>709582</v>
      </c>
      <c r="E425" s="112">
        <v>811127</v>
      </c>
      <c r="F425" s="112">
        <v>1914743</v>
      </c>
      <c r="G425" s="112">
        <v>198840</v>
      </c>
      <c r="H425" s="111">
        <f t="shared" si="34"/>
        <v>11058611</v>
      </c>
    </row>
    <row r="426" spans="1:8" x14ac:dyDescent="0.25">
      <c r="A426" s="114" t="s">
        <v>164</v>
      </c>
      <c r="B426" s="112">
        <v>4791923</v>
      </c>
      <c r="C426" s="112">
        <v>2620081</v>
      </c>
      <c r="D426" s="112">
        <v>790620</v>
      </c>
      <c r="E426" s="112">
        <v>1022657</v>
      </c>
      <c r="F426" s="112">
        <v>1664148</v>
      </c>
      <c r="G426" s="112">
        <v>251026</v>
      </c>
      <c r="H426" s="111">
        <f t="shared" si="34"/>
        <v>11140455</v>
      </c>
    </row>
    <row r="427" spans="1:8" x14ac:dyDescent="0.25">
      <c r="A427" s="114" t="s">
        <v>163</v>
      </c>
      <c r="B427" s="112">
        <v>4852922</v>
      </c>
      <c r="C427" s="112">
        <v>2325204</v>
      </c>
      <c r="D427" s="112">
        <v>863404</v>
      </c>
      <c r="E427" s="112">
        <v>864026</v>
      </c>
      <c r="F427" s="112">
        <v>1795913</v>
      </c>
      <c r="G427" s="112">
        <v>217741</v>
      </c>
      <c r="H427" s="111">
        <f t="shared" si="34"/>
        <v>10919210</v>
      </c>
    </row>
    <row r="428" spans="1:8" x14ac:dyDescent="0.25">
      <c r="A428" s="114" t="s">
        <v>162</v>
      </c>
      <c r="B428" s="112">
        <v>10947762</v>
      </c>
      <c r="C428" s="112">
        <v>3136464</v>
      </c>
      <c r="D428" s="112">
        <v>928312</v>
      </c>
      <c r="E428" s="112">
        <v>796633</v>
      </c>
      <c r="F428" s="112">
        <v>1400054</v>
      </c>
      <c r="G428" s="112">
        <v>278487</v>
      </c>
      <c r="H428" s="111">
        <f t="shared" si="34"/>
        <v>17487712</v>
      </c>
    </row>
    <row r="429" spans="1:8" x14ac:dyDescent="0.25">
      <c r="A429" s="114" t="s">
        <v>161</v>
      </c>
      <c r="B429" s="112">
        <v>7107521</v>
      </c>
      <c r="C429" s="112">
        <v>2697885</v>
      </c>
      <c r="D429" s="112">
        <v>768588</v>
      </c>
      <c r="E429" s="112">
        <v>864971</v>
      </c>
      <c r="F429" s="112">
        <v>1328718</v>
      </c>
      <c r="G429" s="112">
        <v>205666</v>
      </c>
      <c r="H429" s="111">
        <f t="shared" si="34"/>
        <v>12973349</v>
      </c>
    </row>
    <row r="430" spans="1:8" x14ac:dyDescent="0.25">
      <c r="A430" s="114" t="s">
        <v>160</v>
      </c>
      <c r="B430" s="112">
        <v>6160496</v>
      </c>
      <c r="C430" s="112">
        <v>2775681</v>
      </c>
      <c r="D430" s="112">
        <v>850742</v>
      </c>
      <c r="E430" s="112">
        <v>976200</v>
      </c>
      <c r="F430" s="112">
        <v>1689447</v>
      </c>
      <c r="G430" s="112">
        <v>197831</v>
      </c>
      <c r="H430" s="111">
        <f t="shared" si="34"/>
        <v>12650397</v>
      </c>
    </row>
    <row r="431" spans="1:8" x14ac:dyDescent="0.25">
      <c r="A431" s="114" t="s">
        <v>159</v>
      </c>
      <c r="B431" s="112">
        <v>5486469</v>
      </c>
      <c r="C431" s="112">
        <v>3970904</v>
      </c>
      <c r="D431" s="112">
        <v>1050364</v>
      </c>
      <c r="E431" s="112">
        <v>992072</v>
      </c>
      <c r="F431" s="112">
        <v>1766287</v>
      </c>
      <c r="G431" s="112">
        <v>216596</v>
      </c>
      <c r="H431" s="111">
        <f t="shared" si="34"/>
        <v>13482692</v>
      </c>
    </row>
    <row r="432" spans="1:8" x14ac:dyDescent="0.25">
      <c r="A432" s="114" t="s">
        <v>158</v>
      </c>
      <c r="B432" s="112">
        <v>5796333</v>
      </c>
      <c r="C432" s="112">
        <v>4514993</v>
      </c>
      <c r="D432" s="112">
        <v>877163</v>
      </c>
      <c r="E432" s="112">
        <v>1120364</v>
      </c>
      <c r="F432" s="112">
        <v>2020625</v>
      </c>
      <c r="G432" s="112">
        <v>230404</v>
      </c>
      <c r="H432" s="111">
        <f t="shared" si="34"/>
        <v>14559882</v>
      </c>
    </row>
    <row r="433" spans="1:8" x14ac:dyDescent="0.25">
      <c r="A433" s="114" t="s">
        <v>157</v>
      </c>
      <c r="B433" s="112">
        <v>4312239</v>
      </c>
      <c r="C433" s="112">
        <v>3290354</v>
      </c>
      <c r="D433" s="112">
        <v>707286</v>
      </c>
      <c r="E433" s="112">
        <v>960186</v>
      </c>
      <c r="F433" s="112">
        <v>1326606</v>
      </c>
      <c r="G433" s="112">
        <v>204659</v>
      </c>
      <c r="H433" s="111">
        <f t="shared" si="34"/>
        <v>10801330</v>
      </c>
    </row>
    <row r="434" spans="1:8" x14ac:dyDescent="0.25">
      <c r="A434" s="114" t="s">
        <v>156</v>
      </c>
      <c r="B434" s="112">
        <v>3792456</v>
      </c>
      <c r="C434" s="112">
        <v>3923693</v>
      </c>
      <c r="D434" s="112">
        <v>621121</v>
      </c>
      <c r="E434" s="112">
        <v>897271</v>
      </c>
      <c r="F434" s="112">
        <v>1317803</v>
      </c>
      <c r="G434" s="112">
        <v>192448</v>
      </c>
      <c r="H434" s="111">
        <f t="shared" si="34"/>
        <v>10744792</v>
      </c>
    </row>
    <row r="435" spans="1:8" x14ac:dyDescent="0.25">
      <c r="A435" s="114" t="s">
        <v>155</v>
      </c>
      <c r="B435" s="112">
        <v>4107718</v>
      </c>
      <c r="C435" s="112">
        <v>3930096</v>
      </c>
      <c r="D435" s="112">
        <v>580234</v>
      </c>
      <c r="E435" s="112">
        <v>880329</v>
      </c>
      <c r="F435" s="112">
        <v>1530516</v>
      </c>
      <c r="G435" s="112">
        <v>162151</v>
      </c>
      <c r="H435" s="111">
        <f t="shared" si="34"/>
        <v>11191044</v>
      </c>
    </row>
    <row r="436" spans="1:8" x14ac:dyDescent="0.25">
      <c r="A436" s="114" t="s">
        <v>154</v>
      </c>
      <c r="B436" s="112">
        <v>4660198</v>
      </c>
      <c r="C436" s="112">
        <v>3744509</v>
      </c>
      <c r="D436" s="112">
        <v>637502</v>
      </c>
      <c r="E436" s="112">
        <v>888521</v>
      </c>
      <c r="F436" s="112">
        <v>1531260</v>
      </c>
      <c r="G436" s="112">
        <v>206178</v>
      </c>
      <c r="H436" s="111">
        <f t="shared" si="34"/>
        <v>11668168</v>
      </c>
    </row>
    <row r="437" spans="1:8" x14ac:dyDescent="0.25">
      <c r="A437" s="114" t="s">
        <v>153</v>
      </c>
      <c r="B437" s="112">
        <v>6788192</v>
      </c>
      <c r="C437" s="112">
        <v>2983795</v>
      </c>
      <c r="D437" s="112">
        <v>608495</v>
      </c>
      <c r="E437" s="112">
        <v>742551</v>
      </c>
      <c r="F437" s="112">
        <v>1284888</v>
      </c>
      <c r="G437" s="112">
        <v>158515</v>
      </c>
      <c r="H437" s="111">
        <f t="shared" si="34"/>
        <v>12566436</v>
      </c>
    </row>
    <row r="438" spans="1:8" x14ac:dyDescent="0.25">
      <c r="A438" s="114" t="s">
        <v>152</v>
      </c>
      <c r="B438" s="112">
        <v>4341197</v>
      </c>
      <c r="C438" s="112">
        <v>2234035</v>
      </c>
      <c r="D438" s="112">
        <v>480711</v>
      </c>
      <c r="E438" s="112">
        <v>767158</v>
      </c>
      <c r="F438" s="112">
        <v>1233954</v>
      </c>
      <c r="G438" s="112">
        <v>147401</v>
      </c>
      <c r="H438" s="111">
        <f t="shared" si="34"/>
        <v>9204456</v>
      </c>
    </row>
    <row r="439" spans="1:8" x14ac:dyDescent="0.25">
      <c r="A439" s="114" t="s">
        <v>151</v>
      </c>
      <c r="B439" s="112">
        <v>3192720</v>
      </c>
      <c r="C439" s="112">
        <v>2689089</v>
      </c>
      <c r="D439" s="112">
        <v>557797</v>
      </c>
      <c r="E439" s="112">
        <v>988951</v>
      </c>
      <c r="F439" s="112">
        <v>1332250</v>
      </c>
      <c r="G439" s="112">
        <v>233318</v>
      </c>
      <c r="H439" s="111">
        <f t="shared" si="34"/>
        <v>8994125</v>
      </c>
    </row>
    <row r="440" spans="1:8" x14ac:dyDescent="0.25">
      <c r="A440" s="114" t="s">
        <v>150</v>
      </c>
      <c r="B440" s="112">
        <v>4420517</v>
      </c>
      <c r="C440" s="112">
        <v>2392749</v>
      </c>
      <c r="D440" s="112">
        <v>761916</v>
      </c>
      <c r="E440" s="112">
        <v>905800</v>
      </c>
      <c r="F440" s="112">
        <v>1642325</v>
      </c>
      <c r="G440" s="112">
        <v>212512</v>
      </c>
      <c r="H440" s="111">
        <f t="shared" si="34"/>
        <v>10335819</v>
      </c>
    </row>
    <row r="441" spans="1:8" x14ac:dyDescent="0.25">
      <c r="A441" s="114" t="s">
        <v>149</v>
      </c>
      <c r="B441" s="112">
        <v>5116508</v>
      </c>
      <c r="C441" s="112">
        <v>2304884</v>
      </c>
      <c r="D441" s="112">
        <v>706539</v>
      </c>
      <c r="E441" s="112">
        <v>939148</v>
      </c>
      <c r="F441" s="112">
        <v>1385769</v>
      </c>
      <c r="G441" s="112">
        <v>248698</v>
      </c>
      <c r="H441" s="111">
        <f t="shared" si="34"/>
        <v>10701546</v>
      </c>
    </row>
    <row r="442" spans="1:8" x14ac:dyDescent="0.25">
      <c r="A442" s="114" t="s">
        <v>148</v>
      </c>
      <c r="B442" s="112">
        <v>5190992</v>
      </c>
      <c r="C442" s="112">
        <v>2966702</v>
      </c>
      <c r="D442" s="112">
        <v>655208</v>
      </c>
      <c r="E442" s="112">
        <v>861555</v>
      </c>
      <c r="F442" s="112">
        <v>1449927</v>
      </c>
      <c r="G442" s="112">
        <v>183349</v>
      </c>
      <c r="H442" s="111">
        <f t="shared" si="34"/>
        <v>11307733</v>
      </c>
    </row>
    <row r="443" spans="1:8" x14ac:dyDescent="0.25">
      <c r="A443" s="114" t="s">
        <v>147</v>
      </c>
      <c r="B443" s="112">
        <v>3743539</v>
      </c>
      <c r="C443" s="112">
        <v>1859279</v>
      </c>
      <c r="D443" s="112">
        <v>537935</v>
      </c>
      <c r="E443" s="112">
        <v>821355</v>
      </c>
      <c r="F443" s="112">
        <v>1081683</v>
      </c>
      <c r="G443" s="112">
        <v>178283</v>
      </c>
      <c r="H443" s="111">
        <f t="shared" si="34"/>
        <v>8222074</v>
      </c>
    </row>
    <row r="444" spans="1:8" x14ac:dyDescent="0.25">
      <c r="A444" s="114" t="s">
        <v>146</v>
      </c>
      <c r="B444" s="112">
        <v>3145437</v>
      </c>
      <c r="C444" s="112">
        <v>1811726</v>
      </c>
      <c r="D444" s="112">
        <v>432819</v>
      </c>
      <c r="E444" s="112">
        <v>1020217</v>
      </c>
      <c r="F444" s="112">
        <v>923610</v>
      </c>
      <c r="G444" s="112">
        <v>128199</v>
      </c>
      <c r="H444" s="111">
        <f t="shared" si="34"/>
        <v>7462008</v>
      </c>
    </row>
    <row r="445" spans="1:8" x14ac:dyDescent="0.25">
      <c r="A445" s="114" t="s">
        <v>145</v>
      </c>
      <c r="B445" s="112">
        <v>4137568</v>
      </c>
      <c r="C445" s="112">
        <v>2641139</v>
      </c>
      <c r="D445" s="112">
        <v>661957</v>
      </c>
      <c r="E445" s="112">
        <v>1071755</v>
      </c>
      <c r="F445" s="112">
        <v>1313631</v>
      </c>
      <c r="G445" s="112">
        <v>178560</v>
      </c>
      <c r="H445" s="111">
        <f t="shared" si="34"/>
        <v>10004610</v>
      </c>
    </row>
    <row r="446" spans="1:8" x14ac:dyDescent="0.25">
      <c r="A446" s="110" t="s">
        <v>144</v>
      </c>
      <c r="B446" s="109">
        <f>SUM(B424:B445)</f>
        <v>112343992</v>
      </c>
      <c r="C446" s="109">
        <f>SUM(C424:C445)</f>
        <v>64362398</v>
      </c>
      <c r="D446" s="109">
        <f>SUM(D424:D445)</f>
        <v>15439370</v>
      </c>
      <c r="E446" s="109">
        <f>SUM(E424:E445)</f>
        <v>20072495</v>
      </c>
      <c r="F446" s="109">
        <v>32113586</v>
      </c>
      <c r="G446" s="109">
        <v>4424560</v>
      </c>
      <c r="H446" s="109">
        <f>SUM(H424:H445)</f>
        <v>248756401</v>
      </c>
    </row>
    <row r="447" spans="1:8" x14ac:dyDescent="0.25">
      <c r="A447" s="108" t="s">
        <v>143</v>
      </c>
      <c r="B447" s="107">
        <f t="shared" ref="B447:H447" si="35">B446/22</f>
        <v>5106545.0909090908</v>
      </c>
      <c r="C447" s="107">
        <f t="shared" si="35"/>
        <v>2925563.5454545454</v>
      </c>
      <c r="D447" s="107">
        <f t="shared" si="35"/>
        <v>701789.54545454541</v>
      </c>
      <c r="E447" s="107">
        <f t="shared" si="35"/>
        <v>912386.13636363635</v>
      </c>
      <c r="F447" s="107">
        <f t="shared" si="35"/>
        <v>1459708.4545454546</v>
      </c>
      <c r="G447" s="107">
        <f t="shared" si="35"/>
        <v>201116.36363636365</v>
      </c>
      <c r="H447" s="107">
        <f t="shared" si="35"/>
        <v>11307109.136363637</v>
      </c>
    </row>
    <row r="449" spans="1:8" x14ac:dyDescent="0.25">
      <c r="A449" s="114" t="s">
        <v>142</v>
      </c>
      <c r="B449" s="112">
        <v>4546326</v>
      </c>
      <c r="C449" s="112">
        <v>2042450</v>
      </c>
      <c r="D449" s="112">
        <v>591765</v>
      </c>
      <c r="E449" s="112">
        <v>1033697</v>
      </c>
      <c r="F449" s="112">
        <v>1244420</v>
      </c>
      <c r="G449" s="112">
        <v>162865</v>
      </c>
      <c r="H449" s="111">
        <f t="shared" ref="H449:H470" si="36">B449+C449+D449+E449+F449+G449</f>
        <v>9621523</v>
      </c>
    </row>
    <row r="450" spans="1:8" x14ac:dyDescent="0.25">
      <c r="A450" s="114" t="s">
        <v>141</v>
      </c>
      <c r="B450" s="112">
        <v>4808343</v>
      </c>
      <c r="C450" s="112">
        <v>2439598</v>
      </c>
      <c r="D450" s="112">
        <v>633773</v>
      </c>
      <c r="E450" s="112">
        <v>762104</v>
      </c>
      <c r="F450" s="112">
        <v>1224304</v>
      </c>
      <c r="G450" s="112">
        <v>162917</v>
      </c>
      <c r="H450" s="111">
        <f t="shared" si="36"/>
        <v>10031039</v>
      </c>
    </row>
    <row r="451" spans="1:8" x14ac:dyDescent="0.25">
      <c r="A451" s="114" t="s">
        <v>140</v>
      </c>
      <c r="B451" s="112">
        <v>3172617</v>
      </c>
      <c r="C451" s="112">
        <v>2291454</v>
      </c>
      <c r="D451" s="112">
        <v>663666</v>
      </c>
      <c r="E451" s="112">
        <v>818465</v>
      </c>
      <c r="F451" s="112">
        <v>1283336</v>
      </c>
      <c r="G451" s="112">
        <v>146375</v>
      </c>
      <c r="H451" s="111">
        <f t="shared" si="36"/>
        <v>8375913</v>
      </c>
    </row>
    <row r="452" spans="1:8" x14ac:dyDescent="0.25">
      <c r="A452" s="114" t="s">
        <v>139</v>
      </c>
      <c r="B452" s="112">
        <v>3883523</v>
      </c>
      <c r="C452" s="112">
        <v>2542856</v>
      </c>
      <c r="D452" s="112">
        <v>552379</v>
      </c>
      <c r="E452" s="112">
        <v>1201117</v>
      </c>
      <c r="F452" s="112">
        <v>1343425</v>
      </c>
      <c r="G452" s="112">
        <v>140076</v>
      </c>
      <c r="H452" s="111">
        <f t="shared" si="36"/>
        <v>9663376</v>
      </c>
    </row>
    <row r="453" spans="1:8" x14ac:dyDescent="0.25">
      <c r="A453" s="114" t="s">
        <v>138</v>
      </c>
      <c r="B453" s="112">
        <v>5122462</v>
      </c>
      <c r="C453" s="112">
        <v>3253839</v>
      </c>
      <c r="D453" s="112">
        <v>762775</v>
      </c>
      <c r="E453" s="112">
        <v>904125</v>
      </c>
      <c r="F453" s="112">
        <v>1611222</v>
      </c>
      <c r="G453" s="112">
        <v>239662</v>
      </c>
      <c r="H453" s="111">
        <f t="shared" si="36"/>
        <v>11894085</v>
      </c>
    </row>
    <row r="454" spans="1:8" x14ac:dyDescent="0.25">
      <c r="A454" s="114" t="s">
        <v>137</v>
      </c>
      <c r="B454" s="112">
        <v>4376504</v>
      </c>
      <c r="C454" s="112">
        <v>2291245</v>
      </c>
      <c r="D454" s="112">
        <v>672438</v>
      </c>
      <c r="E454" s="112">
        <v>814227</v>
      </c>
      <c r="F454" s="112">
        <v>1467566</v>
      </c>
      <c r="G454" s="112">
        <v>183722</v>
      </c>
      <c r="H454" s="111">
        <f t="shared" si="36"/>
        <v>9805702</v>
      </c>
    </row>
    <row r="455" spans="1:8" x14ac:dyDescent="0.25">
      <c r="A455" s="114" t="s">
        <v>136</v>
      </c>
      <c r="B455" s="112">
        <v>3764728</v>
      </c>
      <c r="C455" s="112">
        <v>2368106</v>
      </c>
      <c r="D455" s="112">
        <v>551805</v>
      </c>
      <c r="E455" s="112">
        <v>746495</v>
      </c>
      <c r="F455" s="112">
        <v>1594681</v>
      </c>
      <c r="G455" s="112">
        <v>161906</v>
      </c>
      <c r="H455" s="111">
        <f t="shared" si="36"/>
        <v>9187721</v>
      </c>
    </row>
    <row r="456" spans="1:8" x14ac:dyDescent="0.25">
      <c r="A456" s="114" t="s">
        <v>135</v>
      </c>
      <c r="B456" s="112">
        <v>3052707</v>
      </c>
      <c r="C456" s="112">
        <v>2767232</v>
      </c>
      <c r="D456" s="112">
        <v>514295</v>
      </c>
      <c r="E456" s="112">
        <v>808222</v>
      </c>
      <c r="F456" s="112">
        <v>1305890</v>
      </c>
      <c r="G456" s="112">
        <v>187131</v>
      </c>
      <c r="H456" s="111">
        <f t="shared" si="36"/>
        <v>8635477</v>
      </c>
    </row>
    <row r="457" spans="1:8" x14ac:dyDescent="0.25">
      <c r="A457" s="114" t="s">
        <v>134</v>
      </c>
      <c r="B457" s="112">
        <v>4582588</v>
      </c>
      <c r="C457" s="112">
        <v>2580665</v>
      </c>
      <c r="D457" s="112">
        <v>569079</v>
      </c>
      <c r="E457" s="112">
        <v>707518</v>
      </c>
      <c r="F457" s="112">
        <v>1612895</v>
      </c>
      <c r="G457" s="112">
        <v>166294</v>
      </c>
      <c r="H457" s="111">
        <f t="shared" si="36"/>
        <v>10219039</v>
      </c>
    </row>
    <row r="458" spans="1:8" x14ac:dyDescent="0.25">
      <c r="A458" s="114" t="s">
        <v>133</v>
      </c>
      <c r="B458" s="112">
        <v>5459978</v>
      </c>
      <c r="C458" s="112">
        <v>2986134</v>
      </c>
      <c r="D458" s="112">
        <v>634455</v>
      </c>
      <c r="E458" s="112">
        <v>737898</v>
      </c>
      <c r="F458" s="112">
        <v>1771789</v>
      </c>
      <c r="G458" s="112">
        <v>245798</v>
      </c>
      <c r="H458" s="111">
        <f t="shared" si="36"/>
        <v>11836052</v>
      </c>
    </row>
    <row r="459" spans="1:8" x14ac:dyDescent="0.25">
      <c r="A459" s="114" t="s">
        <v>132</v>
      </c>
      <c r="B459" s="112">
        <v>3948578</v>
      </c>
      <c r="C459" s="112">
        <v>2878143</v>
      </c>
      <c r="D459" s="112">
        <v>543792</v>
      </c>
      <c r="E459" s="112">
        <v>809175</v>
      </c>
      <c r="F459" s="112">
        <v>1627240</v>
      </c>
      <c r="G459" s="112">
        <v>131047</v>
      </c>
      <c r="H459" s="111">
        <f t="shared" si="36"/>
        <v>9937975</v>
      </c>
    </row>
    <row r="460" spans="1:8" x14ac:dyDescent="0.25">
      <c r="A460" s="114" t="s">
        <v>131</v>
      </c>
      <c r="B460" s="112">
        <v>3517416</v>
      </c>
      <c r="C460" s="112">
        <v>2066053</v>
      </c>
      <c r="D460" s="112">
        <v>461237</v>
      </c>
      <c r="E460" s="112">
        <v>606438</v>
      </c>
      <c r="F460" s="112">
        <v>1509973</v>
      </c>
      <c r="G460" s="112">
        <v>128486</v>
      </c>
      <c r="H460" s="111">
        <f t="shared" si="36"/>
        <v>8289603</v>
      </c>
    </row>
    <row r="461" spans="1:8" x14ac:dyDescent="0.25">
      <c r="A461" s="114" t="s">
        <v>130</v>
      </c>
      <c r="B461" s="112">
        <v>3108493</v>
      </c>
      <c r="C461" s="112">
        <v>2113911</v>
      </c>
      <c r="D461" s="112">
        <v>516324</v>
      </c>
      <c r="E461" s="112">
        <v>566988</v>
      </c>
      <c r="F461" s="112">
        <v>1346577</v>
      </c>
      <c r="G461" s="112">
        <v>210276</v>
      </c>
      <c r="H461" s="111">
        <f t="shared" si="36"/>
        <v>7862569</v>
      </c>
    </row>
    <row r="462" spans="1:8" x14ac:dyDescent="0.25">
      <c r="A462" s="114" t="s">
        <v>129</v>
      </c>
      <c r="B462" s="112">
        <v>5270877</v>
      </c>
      <c r="C462" s="112">
        <v>2494718</v>
      </c>
      <c r="D462" s="112">
        <v>597219</v>
      </c>
      <c r="E462" s="112">
        <v>686438</v>
      </c>
      <c r="F462" s="112">
        <v>1278337</v>
      </c>
      <c r="G462" s="112">
        <v>164803</v>
      </c>
      <c r="H462" s="111">
        <f t="shared" si="36"/>
        <v>10492392</v>
      </c>
    </row>
    <row r="463" spans="1:8" x14ac:dyDescent="0.25">
      <c r="A463" s="114" t="s">
        <v>128</v>
      </c>
      <c r="B463" s="112">
        <v>3614598</v>
      </c>
      <c r="C463" s="112">
        <v>2671815</v>
      </c>
      <c r="D463" s="112">
        <v>556831</v>
      </c>
      <c r="E463" s="112">
        <v>703565</v>
      </c>
      <c r="F463" s="112">
        <v>1784397</v>
      </c>
      <c r="G463" s="112">
        <v>186353</v>
      </c>
      <c r="H463" s="111">
        <f t="shared" si="36"/>
        <v>9517559</v>
      </c>
    </row>
    <row r="464" spans="1:8" x14ac:dyDescent="0.25">
      <c r="A464" s="114" t="s">
        <v>127</v>
      </c>
      <c r="B464" s="112">
        <v>4765417</v>
      </c>
      <c r="C464" s="112">
        <v>3053739</v>
      </c>
      <c r="D464" s="112">
        <v>701648</v>
      </c>
      <c r="E464" s="112">
        <v>708130</v>
      </c>
      <c r="F464" s="112">
        <v>1508056</v>
      </c>
      <c r="G464" s="112">
        <v>238758</v>
      </c>
      <c r="H464" s="111">
        <f t="shared" si="36"/>
        <v>10975748</v>
      </c>
    </row>
    <row r="465" spans="1:8" x14ac:dyDescent="0.25">
      <c r="A465" s="114" t="s">
        <v>126</v>
      </c>
      <c r="B465" s="112">
        <v>2995086</v>
      </c>
      <c r="C465" s="112">
        <v>2227329</v>
      </c>
      <c r="D465" s="112">
        <v>475292</v>
      </c>
      <c r="E465" s="112">
        <v>514884</v>
      </c>
      <c r="F465" s="112">
        <v>969043</v>
      </c>
      <c r="G465" s="112">
        <v>150674</v>
      </c>
      <c r="H465" s="111">
        <f t="shared" si="36"/>
        <v>7332308</v>
      </c>
    </row>
    <row r="466" spans="1:8" x14ac:dyDescent="0.25">
      <c r="A466" s="114" t="s">
        <v>125</v>
      </c>
      <c r="B466" s="112">
        <v>3460475</v>
      </c>
      <c r="C466" s="112">
        <v>2037252</v>
      </c>
      <c r="D466" s="112">
        <v>507426</v>
      </c>
      <c r="E466" s="112">
        <v>510381</v>
      </c>
      <c r="F466" s="112">
        <v>1083368</v>
      </c>
      <c r="G466" s="112">
        <v>218626</v>
      </c>
      <c r="H466" s="111">
        <f t="shared" si="36"/>
        <v>7817528</v>
      </c>
    </row>
    <row r="467" spans="1:8" x14ac:dyDescent="0.25">
      <c r="A467" s="114" t="s">
        <v>124</v>
      </c>
      <c r="B467" s="112">
        <v>4169759</v>
      </c>
      <c r="C467" s="112">
        <v>2534241</v>
      </c>
      <c r="D467" s="112">
        <v>704460</v>
      </c>
      <c r="E467" s="112">
        <v>705799</v>
      </c>
      <c r="F467" s="112">
        <v>1380534</v>
      </c>
      <c r="G467" s="112">
        <v>352429</v>
      </c>
      <c r="H467" s="111">
        <f t="shared" si="36"/>
        <v>9847222</v>
      </c>
    </row>
    <row r="468" spans="1:8" x14ac:dyDescent="0.25">
      <c r="A468" s="114" t="s">
        <v>123</v>
      </c>
      <c r="B468" s="112">
        <v>4655312</v>
      </c>
      <c r="C468" s="112">
        <v>2440922</v>
      </c>
      <c r="D468" s="112">
        <v>797016</v>
      </c>
      <c r="E468" s="112">
        <v>622238</v>
      </c>
      <c r="F468" s="112">
        <v>1563160</v>
      </c>
      <c r="G468" s="112">
        <v>319453</v>
      </c>
      <c r="H468" s="111">
        <f t="shared" si="36"/>
        <v>10398101</v>
      </c>
    </row>
    <row r="469" spans="1:8" x14ac:dyDescent="0.25">
      <c r="A469" s="114" t="s">
        <v>122</v>
      </c>
      <c r="B469" s="112">
        <v>4424942</v>
      </c>
      <c r="C469" s="112">
        <v>2940395</v>
      </c>
      <c r="D469" s="112">
        <v>634215</v>
      </c>
      <c r="E469" s="112">
        <v>832251</v>
      </c>
      <c r="F469" s="112">
        <v>1375786</v>
      </c>
      <c r="G469" s="112">
        <v>181541</v>
      </c>
      <c r="H469" s="111">
        <f t="shared" si="36"/>
        <v>10389130</v>
      </c>
    </row>
    <row r="470" spans="1:8" x14ac:dyDescent="0.25">
      <c r="A470" s="114" t="s">
        <v>121</v>
      </c>
      <c r="B470" s="112">
        <v>5004443</v>
      </c>
      <c r="C470" s="112">
        <v>2678376</v>
      </c>
      <c r="D470" s="112">
        <v>820770</v>
      </c>
      <c r="E470" s="112">
        <v>652552</v>
      </c>
      <c r="F470" s="112">
        <v>1371252</v>
      </c>
      <c r="G470" s="112">
        <v>205685</v>
      </c>
      <c r="H470" s="111">
        <f t="shared" si="36"/>
        <v>10733078</v>
      </c>
    </row>
    <row r="471" spans="1:8" x14ac:dyDescent="0.25">
      <c r="A471" s="110" t="s">
        <v>120</v>
      </c>
      <c r="B471" s="109">
        <f>SUM(B449:B470)</f>
        <v>91705172</v>
      </c>
      <c r="C471" s="109">
        <f>SUM(C449:C470)</f>
        <v>55700473</v>
      </c>
      <c r="D471" s="109">
        <f>SUM(D449:D470)</f>
        <v>13462660</v>
      </c>
      <c r="E471" s="109">
        <f>SUM(E449:E470)</f>
        <v>16452707</v>
      </c>
      <c r="F471" s="109">
        <v>31257251</v>
      </c>
      <c r="G471" s="109">
        <v>4284877</v>
      </c>
      <c r="H471" s="109">
        <f>SUM(H449:H470)</f>
        <v>212863140</v>
      </c>
    </row>
    <row r="472" spans="1:8" x14ac:dyDescent="0.25">
      <c r="A472" s="108" t="s">
        <v>119</v>
      </c>
      <c r="B472" s="107">
        <f t="shared" ref="B472:H472" si="37">B471/22</f>
        <v>4168416.9090909092</v>
      </c>
      <c r="C472" s="107">
        <f t="shared" si="37"/>
        <v>2531839.6818181816</v>
      </c>
      <c r="D472" s="107">
        <f t="shared" si="37"/>
        <v>611939.09090909094</v>
      </c>
      <c r="E472" s="107">
        <f t="shared" si="37"/>
        <v>747850.31818181823</v>
      </c>
      <c r="F472" s="107">
        <f t="shared" si="37"/>
        <v>1420784.1363636365</v>
      </c>
      <c r="G472" s="107">
        <f t="shared" si="37"/>
        <v>194767.13636363635</v>
      </c>
      <c r="H472" s="107">
        <f t="shared" si="37"/>
        <v>9675597.2727272734</v>
      </c>
    </row>
    <row r="474" spans="1:8" x14ac:dyDescent="0.25">
      <c r="A474" s="114" t="s">
        <v>118</v>
      </c>
      <c r="B474" s="112">
        <v>4465119</v>
      </c>
      <c r="C474" s="112">
        <v>2364230</v>
      </c>
      <c r="D474" s="112">
        <v>716924</v>
      </c>
      <c r="E474" s="112">
        <v>1056208</v>
      </c>
      <c r="F474" s="112">
        <v>1600005</v>
      </c>
      <c r="G474" s="112">
        <v>205676</v>
      </c>
      <c r="H474" s="111">
        <f t="shared" ref="H474:H494" si="38">B474+C474+D474+E474+F474+G474</f>
        <v>10408162</v>
      </c>
    </row>
    <row r="475" spans="1:8" x14ac:dyDescent="0.25">
      <c r="A475" s="114" t="s">
        <v>117</v>
      </c>
      <c r="B475" s="112">
        <v>4198340</v>
      </c>
      <c r="C475" s="112">
        <v>2431893</v>
      </c>
      <c r="D475" s="112">
        <v>561520</v>
      </c>
      <c r="E475" s="112">
        <v>716179</v>
      </c>
      <c r="F475" s="112">
        <v>1412710</v>
      </c>
      <c r="G475" s="112">
        <v>202040</v>
      </c>
      <c r="H475" s="111">
        <f t="shared" si="38"/>
        <v>9522682</v>
      </c>
    </row>
    <row r="476" spans="1:8" x14ac:dyDescent="0.25">
      <c r="A476" s="114" t="s">
        <v>116</v>
      </c>
      <c r="B476" s="112">
        <v>5461038</v>
      </c>
      <c r="C476" s="112">
        <v>2519840</v>
      </c>
      <c r="D476" s="112">
        <v>621899</v>
      </c>
      <c r="E476" s="112">
        <v>781534</v>
      </c>
      <c r="F476" s="112">
        <v>1360347</v>
      </c>
      <c r="G476" s="112">
        <v>178174</v>
      </c>
      <c r="H476" s="111">
        <f t="shared" si="38"/>
        <v>10922832</v>
      </c>
    </row>
    <row r="477" spans="1:8" x14ac:dyDescent="0.25">
      <c r="A477" s="114" t="s">
        <v>115</v>
      </c>
      <c r="B477" s="112">
        <v>4091209</v>
      </c>
      <c r="C477" s="112">
        <v>2289236</v>
      </c>
      <c r="D477" s="112">
        <v>648588</v>
      </c>
      <c r="E477" s="112">
        <v>706856</v>
      </c>
      <c r="F477" s="112">
        <v>1567849</v>
      </c>
      <c r="G477" s="112">
        <v>231048</v>
      </c>
      <c r="H477" s="111">
        <f t="shared" si="38"/>
        <v>9534786</v>
      </c>
    </row>
    <row r="478" spans="1:8" x14ac:dyDescent="0.25">
      <c r="A478" s="114" t="s">
        <v>114</v>
      </c>
      <c r="B478" s="112">
        <v>6042070</v>
      </c>
      <c r="C478" s="112">
        <v>2616994</v>
      </c>
      <c r="D478" s="112">
        <v>858869</v>
      </c>
      <c r="E478" s="112">
        <v>852435</v>
      </c>
      <c r="F478" s="112">
        <v>1352545</v>
      </c>
      <c r="G478" s="112">
        <v>191496</v>
      </c>
      <c r="H478" s="111">
        <f t="shared" si="38"/>
        <v>11914409</v>
      </c>
    </row>
    <row r="479" spans="1:8" x14ac:dyDescent="0.25">
      <c r="A479" s="114" t="s">
        <v>113</v>
      </c>
      <c r="B479" s="112">
        <v>3297881</v>
      </c>
      <c r="C479" s="112">
        <v>1637352</v>
      </c>
      <c r="D479" s="112">
        <v>554575</v>
      </c>
      <c r="E479" s="112">
        <v>822305</v>
      </c>
      <c r="F479" s="112">
        <v>1186258</v>
      </c>
      <c r="G479" s="112">
        <v>177037</v>
      </c>
      <c r="H479" s="111">
        <f t="shared" si="38"/>
        <v>7675408</v>
      </c>
    </row>
    <row r="480" spans="1:8" x14ac:dyDescent="0.25">
      <c r="A480" s="114" t="s">
        <v>112</v>
      </c>
      <c r="B480" s="112">
        <v>4377936</v>
      </c>
      <c r="C480" s="112">
        <v>2172932</v>
      </c>
      <c r="D480" s="112">
        <v>564906</v>
      </c>
      <c r="E480" s="112">
        <v>838666</v>
      </c>
      <c r="F480" s="112">
        <v>1571488</v>
      </c>
      <c r="G480" s="112">
        <v>144785</v>
      </c>
      <c r="H480" s="111">
        <f t="shared" si="38"/>
        <v>9670713</v>
      </c>
    </row>
    <row r="481" spans="1:8" x14ac:dyDescent="0.25">
      <c r="A481" s="114" t="s">
        <v>111</v>
      </c>
      <c r="B481" s="112">
        <v>5008524</v>
      </c>
      <c r="C481" s="112">
        <v>2723964</v>
      </c>
      <c r="D481" s="112">
        <v>735618</v>
      </c>
      <c r="E481" s="112">
        <v>878663</v>
      </c>
      <c r="F481" s="112">
        <v>1708644</v>
      </c>
      <c r="G481" s="112">
        <v>184301</v>
      </c>
      <c r="H481" s="111">
        <f t="shared" si="38"/>
        <v>11239714</v>
      </c>
    </row>
    <row r="482" spans="1:8" x14ac:dyDescent="0.25">
      <c r="A482" s="114" t="s">
        <v>110</v>
      </c>
      <c r="B482" s="112">
        <v>5982505</v>
      </c>
      <c r="C482" s="112">
        <v>2417167</v>
      </c>
      <c r="D482" s="112">
        <v>646725</v>
      </c>
      <c r="E482" s="112">
        <v>820963</v>
      </c>
      <c r="F482" s="112">
        <v>1827590</v>
      </c>
      <c r="G482" s="112">
        <v>192274</v>
      </c>
      <c r="H482" s="111">
        <f t="shared" si="38"/>
        <v>11887224</v>
      </c>
    </row>
    <row r="483" spans="1:8" x14ac:dyDescent="0.25">
      <c r="A483" s="114" t="s">
        <v>109</v>
      </c>
      <c r="B483" s="112">
        <v>4534165</v>
      </c>
      <c r="C483" s="112">
        <v>2510846</v>
      </c>
      <c r="D483" s="112">
        <v>540615</v>
      </c>
      <c r="E483" s="112">
        <v>696958</v>
      </c>
      <c r="F483" s="112">
        <v>1617514</v>
      </c>
      <c r="G483" s="112">
        <v>168824</v>
      </c>
      <c r="H483" s="111">
        <f t="shared" si="38"/>
        <v>10068922</v>
      </c>
    </row>
    <row r="484" spans="1:8" x14ac:dyDescent="0.25">
      <c r="A484" s="114" t="s">
        <v>108</v>
      </c>
      <c r="B484" s="112">
        <v>3491914</v>
      </c>
      <c r="C484" s="112">
        <v>3025931</v>
      </c>
      <c r="D484" s="112">
        <v>578294</v>
      </c>
      <c r="E484" s="112">
        <v>792708</v>
      </c>
      <c r="F484" s="112">
        <v>1399634</v>
      </c>
      <c r="G484" s="112">
        <v>209257</v>
      </c>
      <c r="H484" s="111">
        <f t="shared" si="38"/>
        <v>9497738</v>
      </c>
    </row>
    <row r="485" spans="1:8" x14ac:dyDescent="0.25">
      <c r="A485" s="114" t="s">
        <v>107</v>
      </c>
      <c r="B485" s="112">
        <v>3815578</v>
      </c>
      <c r="C485" s="112">
        <v>2372492</v>
      </c>
      <c r="D485" s="112">
        <v>534069</v>
      </c>
      <c r="E485" s="112">
        <v>597528</v>
      </c>
      <c r="F485" s="112">
        <v>1491627</v>
      </c>
      <c r="G485" s="112">
        <v>141536</v>
      </c>
      <c r="H485" s="111">
        <f t="shared" si="38"/>
        <v>8952830</v>
      </c>
    </row>
    <row r="486" spans="1:8" x14ac:dyDescent="0.25">
      <c r="A486" s="114" t="s">
        <v>106</v>
      </c>
      <c r="B486" s="112">
        <v>5101550</v>
      </c>
      <c r="C486" s="112">
        <v>2801505</v>
      </c>
      <c r="D486" s="112">
        <v>744976</v>
      </c>
      <c r="E486" s="112">
        <v>679271</v>
      </c>
      <c r="F486" s="112">
        <v>1770351</v>
      </c>
      <c r="G486" s="112">
        <v>222999</v>
      </c>
      <c r="H486" s="111">
        <f t="shared" si="38"/>
        <v>11320652</v>
      </c>
    </row>
    <row r="487" spans="1:8" x14ac:dyDescent="0.25">
      <c r="A487" s="114" t="s">
        <v>105</v>
      </c>
      <c r="B487" s="112">
        <v>3740949</v>
      </c>
      <c r="C487" s="112">
        <v>2246104</v>
      </c>
      <c r="D487" s="112">
        <v>482692</v>
      </c>
      <c r="E487" s="112">
        <v>483674</v>
      </c>
      <c r="F487" s="112">
        <v>1369157</v>
      </c>
      <c r="G487" s="112">
        <v>141833</v>
      </c>
      <c r="H487" s="111">
        <f t="shared" si="38"/>
        <v>8464409</v>
      </c>
    </row>
    <row r="488" spans="1:8" x14ac:dyDescent="0.25">
      <c r="A488" s="114" t="s">
        <v>104</v>
      </c>
      <c r="B488" s="112">
        <v>4826937</v>
      </c>
      <c r="C488" s="112">
        <v>2723707</v>
      </c>
      <c r="D488" s="112">
        <v>654317</v>
      </c>
      <c r="E488" s="112">
        <v>673287</v>
      </c>
      <c r="F488" s="112">
        <v>1276921</v>
      </c>
      <c r="G488" s="112">
        <v>195487</v>
      </c>
      <c r="H488" s="111">
        <f t="shared" si="38"/>
        <v>10350656</v>
      </c>
    </row>
    <row r="489" spans="1:8" x14ac:dyDescent="0.25">
      <c r="A489" s="114" t="s">
        <v>103</v>
      </c>
      <c r="B489" s="112">
        <v>4536236</v>
      </c>
      <c r="C489" s="112">
        <v>2328509</v>
      </c>
      <c r="D489" s="112">
        <v>455745</v>
      </c>
      <c r="E489" s="112">
        <v>634296</v>
      </c>
      <c r="F489" s="112">
        <v>1207756</v>
      </c>
      <c r="G489" s="112">
        <v>184360</v>
      </c>
      <c r="H489" s="111">
        <f t="shared" si="38"/>
        <v>9346902</v>
      </c>
    </row>
    <row r="490" spans="1:8" x14ac:dyDescent="0.25">
      <c r="A490" s="114" t="s">
        <v>102</v>
      </c>
      <c r="B490" s="112">
        <v>5076104</v>
      </c>
      <c r="C490" s="112">
        <v>2697246</v>
      </c>
      <c r="D490" s="112">
        <v>545247</v>
      </c>
      <c r="E490" s="112">
        <v>719652</v>
      </c>
      <c r="F490" s="112">
        <v>1350174</v>
      </c>
      <c r="G490" s="112">
        <v>176325</v>
      </c>
      <c r="H490" s="111">
        <f t="shared" si="38"/>
        <v>10564748</v>
      </c>
    </row>
    <row r="491" spans="1:8" x14ac:dyDescent="0.25">
      <c r="A491" s="114" t="s">
        <v>101</v>
      </c>
      <c r="B491" s="112">
        <v>5881641</v>
      </c>
      <c r="C491" s="112">
        <v>2442011</v>
      </c>
      <c r="D491" s="112">
        <v>636405</v>
      </c>
      <c r="E491" s="112">
        <v>608071</v>
      </c>
      <c r="F491" s="112">
        <v>1926425</v>
      </c>
      <c r="G491" s="112">
        <v>189530</v>
      </c>
      <c r="H491" s="111">
        <f t="shared" si="38"/>
        <v>11684083</v>
      </c>
    </row>
    <row r="492" spans="1:8" x14ac:dyDescent="0.25">
      <c r="A492" s="114" t="s">
        <v>100</v>
      </c>
      <c r="B492" s="112">
        <v>6821189</v>
      </c>
      <c r="C492" s="112">
        <v>2743478</v>
      </c>
      <c r="D492" s="112">
        <v>716230</v>
      </c>
      <c r="E492" s="112">
        <v>600067</v>
      </c>
      <c r="F492" s="112">
        <v>1470949</v>
      </c>
      <c r="G492" s="112">
        <v>159849</v>
      </c>
      <c r="H492" s="111">
        <f t="shared" si="38"/>
        <v>12511762</v>
      </c>
    </row>
    <row r="493" spans="1:8" x14ac:dyDescent="0.25">
      <c r="A493" s="114" t="s">
        <v>99</v>
      </c>
      <c r="B493" s="112">
        <v>5161655</v>
      </c>
      <c r="C493" s="112">
        <v>2197145</v>
      </c>
      <c r="D493" s="112">
        <v>564590</v>
      </c>
      <c r="E493" s="112">
        <v>730578</v>
      </c>
      <c r="F493" s="112">
        <v>1202323</v>
      </c>
      <c r="G493" s="112">
        <v>211956</v>
      </c>
      <c r="H493" s="111">
        <f t="shared" si="38"/>
        <v>10068247</v>
      </c>
    </row>
    <row r="494" spans="1:8" x14ac:dyDescent="0.25">
      <c r="A494" s="114" t="s">
        <v>98</v>
      </c>
      <c r="B494" s="112">
        <v>3576229</v>
      </c>
      <c r="C494" s="112">
        <v>2223866</v>
      </c>
      <c r="D494" s="112">
        <v>570585</v>
      </c>
      <c r="E494" s="112">
        <v>749013</v>
      </c>
      <c r="F494" s="112">
        <v>1176942</v>
      </c>
      <c r="G494" s="112">
        <v>142315</v>
      </c>
      <c r="H494" s="111">
        <f t="shared" si="38"/>
        <v>8438950</v>
      </c>
    </row>
    <row r="495" spans="1:8" x14ac:dyDescent="0.25">
      <c r="A495" s="110" t="s">
        <v>97</v>
      </c>
      <c r="B495" s="109">
        <f>SUM(B474:B494)</f>
        <v>99488769</v>
      </c>
      <c r="C495" s="109">
        <f>SUM(C474:C494)</f>
        <v>51486448</v>
      </c>
      <c r="D495" s="109">
        <f>SUM(D474:D494)</f>
        <v>12933389</v>
      </c>
      <c r="E495" s="109">
        <f>SUM(E474:E494)</f>
        <v>15438912</v>
      </c>
      <c r="F495" s="109">
        <v>30865831</v>
      </c>
      <c r="G495" s="109">
        <v>3861655</v>
      </c>
      <c r="H495" s="109">
        <f>SUM(H474:H494)</f>
        <v>214045829</v>
      </c>
    </row>
    <row r="496" spans="1:8" x14ac:dyDescent="0.25">
      <c r="A496" s="108" t="s">
        <v>96</v>
      </c>
      <c r="B496" s="107">
        <f t="shared" ref="B496:H496" si="39">B495/21</f>
        <v>4737560.4285714282</v>
      </c>
      <c r="C496" s="107">
        <f t="shared" si="39"/>
        <v>2451735.6190476189</v>
      </c>
      <c r="D496" s="107">
        <f t="shared" si="39"/>
        <v>615875.66666666663</v>
      </c>
      <c r="E496" s="107">
        <f t="shared" si="39"/>
        <v>735186.28571428568</v>
      </c>
      <c r="F496" s="107">
        <f t="shared" si="39"/>
        <v>1469801.4761904762</v>
      </c>
      <c r="G496" s="107">
        <f t="shared" si="39"/>
        <v>183888.33333333334</v>
      </c>
      <c r="H496" s="107">
        <f t="shared" si="39"/>
        <v>10192658.523809524</v>
      </c>
    </row>
    <row r="497" spans="1:8" ht="41.25" customHeight="1" x14ac:dyDescent="0.35">
      <c r="A497" s="117">
        <v>2009</v>
      </c>
    </row>
    <row r="498" spans="1:8" ht="28.5" customHeight="1" x14ac:dyDescent="0.25">
      <c r="A498" s="116" t="s">
        <v>189</v>
      </c>
      <c r="B498" s="115" t="s">
        <v>0</v>
      </c>
      <c r="C498" s="115" t="s">
        <v>1</v>
      </c>
      <c r="D498" s="115" t="s">
        <v>2</v>
      </c>
      <c r="E498" s="115" t="s">
        <v>3</v>
      </c>
      <c r="F498" s="115" t="s">
        <v>50</v>
      </c>
      <c r="G498" s="115" t="s">
        <v>52</v>
      </c>
      <c r="H498" s="115" t="s">
        <v>13</v>
      </c>
    </row>
    <row r="499" spans="1:8" x14ac:dyDescent="0.25">
      <c r="A499" s="114" t="s">
        <v>95</v>
      </c>
      <c r="B499" s="112">
        <v>6370322</v>
      </c>
      <c r="C499" s="113">
        <v>4321957</v>
      </c>
      <c r="D499" s="113">
        <v>860905</v>
      </c>
      <c r="E499" s="113">
        <v>707070</v>
      </c>
      <c r="F499" s="112">
        <v>1284066</v>
      </c>
      <c r="G499" s="112">
        <v>185562</v>
      </c>
      <c r="H499" s="111">
        <f t="shared" ref="H499:H519" si="40">B499+C499+D499+E499+F499+G499</f>
        <v>13729882</v>
      </c>
    </row>
    <row r="500" spans="1:8" x14ac:dyDescent="0.25">
      <c r="A500" s="114" t="s">
        <v>94</v>
      </c>
      <c r="B500" s="112">
        <v>4915716</v>
      </c>
      <c r="C500" s="113">
        <v>2602860</v>
      </c>
      <c r="D500" s="113">
        <v>742588</v>
      </c>
      <c r="E500" s="113">
        <v>566650</v>
      </c>
      <c r="F500" s="112">
        <v>1448293</v>
      </c>
      <c r="G500" s="112">
        <v>268882</v>
      </c>
      <c r="H500" s="111">
        <f t="shared" si="40"/>
        <v>10544989</v>
      </c>
    </row>
    <row r="501" spans="1:8" x14ac:dyDescent="0.25">
      <c r="A501" s="114" t="s">
        <v>93</v>
      </c>
      <c r="B501" s="112">
        <v>3661432</v>
      </c>
      <c r="C501" s="113">
        <v>1960300</v>
      </c>
      <c r="D501" s="113">
        <v>637863</v>
      </c>
      <c r="E501" s="113">
        <v>687155</v>
      </c>
      <c r="F501" s="112">
        <v>1377562</v>
      </c>
      <c r="G501" s="112">
        <v>285083</v>
      </c>
      <c r="H501" s="111">
        <f t="shared" si="40"/>
        <v>8609395</v>
      </c>
    </row>
    <row r="502" spans="1:8" x14ac:dyDescent="0.25">
      <c r="A502" s="114" t="s">
        <v>92</v>
      </c>
      <c r="B502" s="112">
        <v>4321763</v>
      </c>
      <c r="C502" s="113">
        <v>2326904</v>
      </c>
      <c r="D502" s="113">
        <v>770311</v>
      </c>
      <c r="E502" s="113">
        <v>595314</v>
      </c>
      <c r="F502" s="112">
        <v>1354296</v>
      </c>
      <c r="G502" s="112">
        <v>199075</v>
      </c>
      <c r="H502" s="111">
        <f t="shared" si="40"/>
        <v>9567663</v>
      </c>
    </row>
    <row r="503" spans="1:8" x14ac:dyDescent="0.25">
      <c r="A503" s="114" t="s">
        <v>91</v>
      </c>
      <c r="B503" s="112">
        <v>3757837</v>
      </c>
      <c r="C503" s="113">
        <v>2318024</v>
      </c>
      <c r="D503" s="113">
        <v>1128730</v>
      </c>
      <c r="E503" s="113">
        <v>630609</v>
      </c>
      <c r="F503" s="112">
        <v>1559171</v>
      </c>
      <c r="G503" s="112">
        <v>297009</v>
      </c>
      <c r="H503" s="111">
        <f t="shared" si="40"/>
        <v>9691380</v>
      </c>
    </row>
    <row r="504" spans="1:8" x14ac:dyDescent="0.25">
      <c r="A504" s="114" t="s">
        <v>90</v>
      </c>
      <c r="B504" s="112">
        <v>4203375</v>
      </c>
      <c r="C504" s="113">
        <v>3388552</v>
      </c>
      <c r="D504" s="113">
        <v>961818</v>
      </c>
      <c r="E504" s="113">
        <v>604425</v>
      </c>
      <c r="F504" s="112">
        <v>1708294</v>
      </c>
      <c r="G504" s="112">
        <v>223688</v>
      </c>
      <c r="H504" s="111">
        <f t="shared" si="40"/>
        <v>11090152</v>
      </c>
    </row>
    <row r="505" spans="1:8" x14ac:dyDescent="0.25">
      <c r="A505" s="114" t="s">
        <v>89</v>
      </c>
      <c r="B505" s="112">
        <v>4547728</v>
      </c>
      <c r="C505" s="113">
        <v>4023674</v>
      </c>
      <c r="D505" s="113">
        <v>1082043</v>
      </c>
      <c r="E505" s="113">
        <v>639451</v>
      </c>
      <c r="F505" s="112">
        <v>1880503</v>
      </c>
      <c r="G505" s="112">
        <v>237838</v>
      </c>
      <c r="H505" s="111">
        <f t="shared" si="40"/>
        <v>12411237</v>
      </c>
    </row>
    <row r="506" spans="1:8" x14ac:dyDescent="0.25">
      <c r="A506" s="114" t="s">
        <v>88</v>
      </c>
      <c r="B506" s="112">
        <v>4983203</v>
      </c>
      <c r="C506" s="113">
        <v>3552219</v>
      </c>
      <c r="D506" s="113">
        <v>823765</v>
      </c>
      <c r="E506" s="113">
        <v>736209</v>
      </c>
      <c r="F506" s="112">
        <v>1789211</v>
      </c>
      <c r="G506" s="112">
        <v>228623</v>
      </c>
      <c r="H506" s="111">
        <f t="shared" si="40"/>
        <v>12113230</v>
      </c>
    </row>
    <row r="507" spans="1:8" x14ac:dyDescent="0.25">
      <c r="A507" s="114" t="s">
        <v>87</v>
      </c>
      <c r="B507" s="112">
        <v>3440556</v>
      </c>
      <c r="C507" s="113">
        <v>3449848</v>
      </c>
      <c r="D507" s="113">
        <v>626152</v>
      </c>
      <c r="E507" s="113">
        <v>526295</v>
      </c>
      <c r="F507" s="112">
        <v>1443693</v>
      </c>
      <c r="G507" s="112">
        <v>169866</v>
      </c>
      <c r="H507" s="111">
        <f t="shared" si="40"/>
        <v>9656410</v>
      </c>
    </row>
    <row r="508" spans="1:8" x14ac:dyDescent="0.25">
      <c r="A508" s="114" t="s">
        <v>86</v>
      </c>
      <c r="B508" s="112">
        <v>4511016</v>
      </c>
      <c r="C508" s="113">
        <v>4272231</v>
      </c>
      <c r="D508" s="113">
        <v>657002</v>
      </c>
      <c r="E508" s="113">
        <v>1096714</v>
      </c>
      <c r="F508" s="112">
        <v>1749053</v>
      </c>
      <c r="G508" s="112">
        <v>198205</v>
      </c>
      <c r="H508" s="111">
        <f t="shared" si="40"/>
        <v>12484221</v>
      </c>
    </row>
    <row r="509" spans="1:8" x14ac:dyDescent="0.25">
      <c r="A509" s="114" t="s">
        <v>85</v>
      </c>
      <c r="B509" s="112">
        <v>5753718</v>
      </c>
      <c r="C509" s="113">
        <v>3883619</v>
      </c>
      <c r="D509" s="113">
        <v>720496</v>
      </c>
      <c r="E509" s="113">
        <v>749787</v>
      </c>
      <c r="F509" s="112">
        <v>1885160</v>
      </c>
      <c r="G509" s="112">
        <v>252140</v>
      </c>
      <c r="H509" s="111">
        <f t="shared" si="40"/>
        <v>13244920</v>
      </c>
    </row>
    <row r="510" spans="1:8" x14ac:dyDescent="0.25">
      <c r="A510" s="114" t="s">
        <v>84</v>
      </c>
      <c r="B510" s="112">
        <v>4819200</v>
      </c>
      <c r="C510" s="113">
        <v>3709708</v>
      </c>
      <c r="D510" s="113">
        <v>630408</v>
      </c>
      <c r="E510" s="113">
        <v>602584</v>
      </c>
      <c r="F510" s="112">
        <v>1650610</v>
      </c>
      <c r="G510" s="112">
        <v>220195</v>
      </c>
      <c r="H510" s="111">
        <f t="shared" si="40"/>
        <v>11632705</v>
      </c>
    </row>
    <row r="511" spans="1:8" x14ac:dyDescent="0.25">
      <c r="A511" s="114" t="s">
        <v>83</v>
      </c>
      <c r="B511" s="112">
        <v>3175575</v>
      </c>
      <c r="C511" s="113">
        <v>2471173</v>
      </c>
      <c r="D511" s="113">
        <v>554104</v>
      </c>
      <c r="E511" s="113">
        <v>491918</v>
      </c>
      <c r="F511" s="112">
        <v>1345154</v>
      </c>
      <c r="G511" s="112">
        <v>195253</v>
      </c>
      <c r="H511" s="111">
        <f t="shared" si="40"/>
        <v>8233177</v>
      </c>
    </row>
    <row r="512" spans="1:8" x14ac:dyDescent="0.25">
      <c r="A512" s="114" t="s">
        <v>82</v>
      </c>
      <c r="B512" s="112">
        <v>3295799</v>
      </c>
      <c r="C512" s="113">
        <v>2229383</v>
      </c>
      <c r="D512" s="113">
        <v>548451</v>
      </c>
      <c r="E512" s="113">
        <v>584000</v>
      </c>
      <c r="F512" s="112">
        <v>1464951</v>
      </c>
      <c r="G512" s="112">
        <v>185050</v>
      </c>
      <c r="H512" s="111">
        <f t="shared" si="40"/>
        <v>8307634</v>
      </c>
    </row>
    <row r="513" spans="1:8" x14ac:dyDescent="0.25">
      <c r="A513" s="114" t="s">
        <v>81</v>
      </c>
      <c r="B513" s="112">
        <v>3734943</v>
      </c>
      <c r="C513" s="113">
        <v>1890655</v>
      </c>
      <c r="D513" s="113">
        <v>542943</v>
      </c>
      <c r="E513" s="113">
        <v>601855</v>
      </c>
      <c r="F513" s="112">
        <v>1345715</v>
      </c>
      <c r="G513" s="112">
        <v>185496</v>
      </c>
      <c r="H513" s="111">
        <f t="shared" si="40"/>
        <v>8301607</v>
      </c>
    </row>
    <row r="514" spans="1:8" x14ac:dyDescent="0.25">
      <c r="A514" s="114" t="s">
        <v>80</v>
      </c>
      <c r="B514" s="112">
        <v>4819937</v>
      </c>
      <c r="C514" s="113">
        <v>2771638</v>
      </c>
      <c r="D514" s="113">
        <v>614847</v>
      </c>
      <c r="E514" s="113">
        <v>603405</v>
      </c>
      <c r="F514" s="112">
        <v>1751623</v>
      </c>
      <c r="G514" s="112">
        <v>215705</v>
      </c>
      <c r="H514" s="111">
        <f t="shared" si="40"/>
        <v>10777155</v>
      </c>
    </row>
    <row r="515" spans="1:8" x14ac:dyDescent="0.25">
      <c r="A515" s="114" t="s">
        <v>79</v>
      </c>
      <c r="B515" s="112">
        <v>4819445</v>
      </c>
      <c r="C515" s="113">
        <v>3084207</v>
      </c>
      <c r="D515" s="113">
        <v>896407</v>
      </c>
      <c r="E515" s="113">
        <v>621594</v>
      </c>
      <c r="F515" s="112">
        <v>2001710</v>
      </c>
      <c r="G515" s="112">
        <v>311494</v>
      </c>
      <c r="H515" s="111">
        <f t="shared" si="40"/>
        <v>11734857</v>
      </c>
    </row>
    <row r="516" spans="1:8" x14ac:dyDescent="0.25">
      <c r="A516" s="114" t="s">
        <v>78</v>
      </c>
      <c r="B516" s="112">
        <v>5176470</v>
      </c>
      <c r="C516" s="113">
        <v>2543368</v>
      </c>
      <c r="D516" s="113">
        <v>771579</v>
      </c>
      <c r="E516" s="113">
        <v>632654</v>
      </c>
      <c r="F516" s="112">
        <v>1626645</v>
      </c>
      <c r="G516" s="112">
        <v>248353</v>
      </c>
      <c r="H516" s="111">
        <f t="shared" si="40"/>
        <v>10999069</v>
      </c>
    </row>
    <row r="517" spans="1:8" x14ac:dyDescent="0.25">
      <c r="A517" s="114" t="s">
        <v>77</v>
      </c>
      <c r="B517" s="112">
        <v>2710992</v>
      </c>
      <c r="C517" s="113">
        <v>2046303</v>
      </c>
      <c r="D517" s="113">
        <v>670171</v>
      </c>
      <c r="E517" s="113">
        <v>478626</v>
      </c>
      <c r="F517" s="112">
        <v>1102253</v>
      </c>
      <c r="G517" s="112">
        <v>171706</v>
      </c>
      <c r="H517" s="111">
        <f t="shared" si="40"/>
        <v>7180051</v>
      </c>
    </row>
    <row r="518" spans="1:8" x14ac:dyDescent="0.25">
      <c r="A518" s="114" t="s">
        <v>76</v>
      </c>
      <c r="B518" s="112">
        <v>4162696</v>
      </c>
      <c r="C518" s="113">
        <v>2199500</v>
      </c>
      <c r="D518" s="113">
        <v>706422</v>
      </c>
      <c r="E518" s="113">
        <v>623133</v>
      </c>
      <c r="F518" s="112">
        <v>1318999</v>
      </c>
      <c r="G518" s="112">
        <v>210158</v>
      </c>
      <c r="H518" s="111">
        <f t="shared" si="40"/>
        <v>9220908</v>
      </c>
    </row>
    <row r="519" spans="1:8" x14ac:dyDescent="0.25">
      <c r="A519" s="114" t="s">
        <v>75</v>
      </c>
      <c r="B519" s="112">
        <v>4642344</v>
      </c>
      <c r="C519" s="113">
        <v>3751077</v>
      </c>
      <c r="D519" s="113">
        <v>923281</v>
      </c>
      <c r="E519" s="113">
        <v>645228</v>
      </c>
      <c r="F519" s="112">
        <v>1756111</v>
      </c>
      <c r="G519" s="112">
        <v>253795</v>
      </c>
      <c r="H519" s="111">
        <f t="shared" si="40"/>
        <v>11971836</v>
      </c>
    </row>
    <row r="520" spans="1:8" x14ac:dyDescent="0.25">
      <c r="A520" s="110" t="s">
        <v>74</v>
      </c>
      <c r="B520" s="109">
        <f t="shared" ref="B520:H520" si="41">SUM(B499:B519)</f>
        <v>91824067</v>
      </c>
      <c r="C520" s="109">
        <f t="shared" si="41"/>
        <v>62797200</v>
      </c>
      <c r="D520" s="109">
        <f t="shared" si="41"/>
        <v>15870286</v>
      </c>
      <c r="E520" s="109">
        <f t="shared" si="41"/>
        <v>13424676</v>
      </c>
      <c r="F520" s="109">
        <f t="shared" si="41"/>
        <v>32843073</v>
      </c>
      <c r="G520" s="109">
        <f t="shared" si="41"/>
        <v>4743176</v>
      </c>
      <c r="H520" s="109">
        <f t="shared" si="41"/>
        <v>221502478</v>
      </c>
    </row>
    <row r="521" spans="1:8" x14ac:dyDescent="0.25">
      <c r="A521" s="108" t="s">
        <v>73</v>
      </c>
      <c r="B521" s="107">
        <f t="shared" ref="B521:H521" si="42">B520/21</f>
        <v>4372574.6190476194</v>
      </c>
      <c r="C521" s="107">
        <f t="shared" si="42"/>
        <v>2990342.8571428573</v>
      </c>
      <c r="D521" s="107">
        <f t="shared" si="42"/>
        <v>755727.90476190473</v>
      </c>
      <c r="E521" s="107">
        <f t="shared" si="42"/>
        <v>639270.28571428568</v>
      </c>
      <c r="F521" s="107">
        <f t="shared" si="42"/>
        <v>1563955.857142857</v>
      </c>
      <c r="G521" s="107">
        <f t="shared" si="42"/>
        <v>225865.52380952382</v>
      </c>
      <c r="H521" s="107">
        <f t="shared" si="42"/>
        <v>10547737.047619049</v>
      </c>
    </row>
    <row r="522" spans="1:8" ht="21" customHeight="1" x14ac:dyDescent="0.35">
      <c r="A522" s="117"/>
    </row>
    <row r="523" spans="1:8" x14ac:dyDescent="0.25">
      <c r="A523" s="176" t="s">
        <v>349</v>
      </c>
      <c r="B523" s="112">
        <v>5707027</v>
      </c>
      <c r="C523" s="113">
        <v>3678125</v>
      </c>
      <c r="D523" s="113">
        <v>738338</v>
      </c>
      <c r="E523" s="113">
        <v>586004</v>
      </c>
      <c r="F523" s="112">
        <v>1607643</v>
      </c>
      <c r="G523" s="112">
        <v>201489</v>
      </c>
      <c r="H523" s="111">
        <f>SUM(B523:G523)</f>
        <v>12518626</v>
      </c>
    </row>
    <row r="524" spans="1:8" x14ac:dyDescent="0.25">
      <c r="A524" s="176" t="s">
        <v>348</v>
      </c>
      <c r="B524" s="112">
        <v>6214327</v>
      </c>
      <c r="C524" s="113">
        <v>3377650</v>
      </c>
      <c r="D524" s="113">
        <v>880841</v>
      </c>
      <c r="E524" s="113">
        <v>638079</v>
      </c>
      <c r="F524" s="112">
        <v>1197134</v>
      </c>
      <c r="G524" s="112">
        <v>233175</v>
      </c>
      <c r="H524" s="111">
        <f t="shared" ref="H524:H544" si="43">SUM(B524:G524)</f>
        <v>12541206</v>
      </c>
    </row>
    <row r="525" spans="1:8" x14ac:dyDescent="0.25">
      <c r="A525" s="176" t="s">
        <v>416</v>
      </c>
      <c r="B525" s="112">
        <v>3027602</v>
      </c>
      <c r="C525" s="113">
        <v>2241407</v>
      </c>
      <c r="D525" s="113">
        <v>477625</v>
      </c>
      <c r="E525" s="113">
        <v>653616</v>
      </c>
      <c r="F525" s="112">
        <v>1564281</v>
      </c>
      <c r="G525" s="112">
        <v>173824</v>
      </c>
      <c r="H525" s="111">
        <f t="shared" si="43"/>
        <v>8138355</v>
      </c>
    </row>
    <row r="526" spans="1:8" x14ac:dyDescent="0.25">
      <c r="A526" s="176" t="s">
        <v>346</v>
      </c>
      <c r="B526" s="112">
        <v>3725232</v>
      </c>
      <c r="C526" s="113">
        <v>2903588</v>
      </c>
      <c r="D526" s="113">
        <v>662055</v>
      </c>
      <c r="E526" s="113">
        <v>944070</v>
      </c>
      <c r="F526" s="112">
        <v>1479657</v>
      </c>
      <c r="G526" s="112">
        <v>353572</v>
      </c>
      <c r="H526" s="111">
        <f t="shared" si="43"/>
        <v>10068174</v>
      </c>
    </row>
    <row r="527" spans="1:8" x14ac:dyDescent="0.25">
      <c r="A527" s="176" t="s">
        <v>345</v>
      </c>
      <c r="B527" s="112">
        <v>3694903</v>
      </c>
      <c r="C527" s="113">
        <v>2218118</v>
      </c>
      <c r="D527" s="113">
        <v>664929</v>
      </c>
      <c r="E527" s="113">
        <v>646374</v>
      </c>
      <c r="F527" s="112">
        <v>1909881</v>
      </c>
      <c r="G527" s="112">
        <v>246245</v>
      </c>
      <c r="H527" s="111">
        <f t="shared" si="43"/>
        <v>9380450</v>
      </c>
    </row>
    <row r="528" spans="1:8" x14ac:dyDescent="0.25">
      <c r="A528" s="176" t="s">
        <v>344</v>
      </c>
      <c r="B528" s="112">
        <v>4218889</v>
      </c>
      <c r="C528" s="113">
        <v>2540700</v>
      </c>
      <c r="D528" s="113">
        <v>769030</v>
      </c>
      <c r="E528" s="113">
        <v>1016542</v>
      </c>
      <c r="F528" s="112">
        <v>2021571</v>
      </c>
      <c r="G528" s="112">
        <v>331029</v>
      </c>
      <c r="H528" s="111">
        <f t="shared" si="43"/>
        <v>10897761</v>
      </c>
    </row>
    <row r="529" spans="1:8" x14ac:dyDescent="0.25">
      <c r="A529" s="176" t="s">
        <v>343</v>
      </c>
      <c r="B529" s="112">
        <v>6070246</v>
      </c>
      <c r="C529" s="113">
        <v>1806953</v>
      </c>
      <c r="D529" s="113">
        <v>694330</v>
      </c>
      <c r="E529" s="113">
        <v>918116</v>
      </c>
      <c r="F529" s="112">
        <v>1337544</v>
      </c>
      <c r="G529" s="112">
        <v>207766</v>
      </c>
      <c r="H529" s="111">
        <f t="shared" si="43"/>
        <v>11034955</v>
      </c>
    </row>
    <row r="530" spans="1:8" x14ac:dyDescent="0.25">
      <c r="A530" s="176" t="s">
        <v>417</v>
      </c>
      <c r="B530" s="112">
        <v>686059</v>
      </c>
      <c r="C530" s="113">
        <v>1540369</v>
      </c>
      <c r="D530" s="113">
        <v>392774</v>
      </c>
      <c r="E530" s="113">
        <v>870959</v>
      </c>
      <c r="F530" s="112">
        <v>1529514</v>
      </c>
      <c r="G530" s="112">
        <v>127488</v>
      </c>
      <c r="H530" s="111">
        <f t="shared" si="43"/>
        <v>5147163</v>
      </c>
    </row>
    <row r="531" spans="1:8" x14ac:dyDescent="0.25">
      <c r="A531" s="176" t="s">
        <v>341</v>
      </c>
      <c r="B531" s="112">
        <v>3860482</v>
      </c>
      <c r="C531" s="113">
        <v>2064111</v>
      </c>
      <c r="D531" s="113">
        <v>729751</v>
      </c>
      <c r="E531" s="113">
        <v>932190</v>
      </c>
      <c r="F531" s="112">
        <v>1909045</v>
      </c>
      <c r="G531" s="112">
        <v>247764</v>
      </c>
      <c r="H531" s="111">
        <f t="shared" si="43"/>
        <v>9743343</v>
      </c>
    </row>
    <row r="532" spans="1:8" x14ac:dyDescent="0.25">
      <c r="A532" s="176" t="s">
        <v>340</v>
      </c>
      <c r="B532" s="112">
        <v>5070949</v>
      </c>
      <c r="C532" s="113">
        <v>2639963</v>
      </c>
      <c r="D532" s="113">
        <v>733736</v>
      </c>
      <c r="E532" s="113">
        <v>836941</v>
      </c>
      <c r="F532" s="112">
        <v>1825775</v>
      </c>
      <c r="G532" s="112">
        <v>233252</v>
      </c>
      <c r="H532" s="111">
        <f t="shared" si="43"/>
        <v>11340616</v>
      </c>
    </row>
    <row r="533" spans="1:8" x14ac:dyDescent="0.25">
      <c r="A533" s="176" t="s">
        <v>339</v>
      </c>
      <c r="B533" s="112">
        <v>5318649</v>
      </c>
      <c r="C533" s="113">
        <v>2447501</v>
      </c>
      <c r="D533" s="113">
        <v>809352</v>
      </c>
      <c r="E533" s="113">
        <v>754340</v>
      </c>
      <c r="F533" s="112">
        <v>1761193</v>
      </c>
      <c r="G533" s="112">
        <v>251654</v>
      </c>
      <c r="H533" s="111">
        <f t="shared" si="43"/>
        <v>11342689</v>
      </c>
    </row>
    <row r="534" spans="1:8" x14ac:dyDescent="0.25">
      <c r="A534" s="176" t="s">
        <v>338</v>
      </c>
      <c r="B534" s="112">
        <v>5091877</v>
      </c>
      <c r="C534" s="113">
        <v>2803430</v>
      </c>
      <c r="D534" s="113">
        <v>718282</v>
      </c>
      <c r="E534" s="113">
        <v>510430</v>
      </c>
      <c r="F534" s="112">
        <v>1689932</v>
      </c>
      <c r="G534" s="112">
        <v>197198</v>
      </c>
      <c r="H534" s="111">
        <f t="shared" si="43"/>
        <v>11011149</v>
      </c>
    </row>
    <row r="535" spans="1:8" x14ac:dyDescent="0.25">
      <c r="A535" s="176" t="s">
        <v>418</v>
      </c>
      <c r="B535" s="112">
        <v>3425293</v>
      </c>
      <c r="C535" s="113">
        <v>2158795</v>
      </c>
      <c r="D535" s="113">
        <v>586135</v>
      </c>
      <c r="E535" s="113">
        <v>622801</v>
      </c>
      <c r="F535" s="112">
        <v>1474041</v>
      </c>
      <c r="G535" s="112">
        <v>181681</v>
      </c>
      <c r="H535" s="111">
        <f t="shared" si="43"/>
        <v>8448746</v>
      </c>
    </row>
    <row r="536" spans="1:8" x14ac:dyDescent="0.25">
      <c r="A536" s="176" t="s">
        <v>336</v>
      </c>
      <c r="B536" s="112">
        <v>4417420</v>
      </c>
      <c r="C536" s="113">
        <v>2640705</v>
      </c>
      <c r="D536" s="113">
        <v>754544</v>
      </c>
      <c r="E536" s="113">
        <v>699043</v>
      </c>
      <c r="F536" s="112">
        <v>3097645</v>
      </c>
      <c r="G536" s="112">
        <v>220655</v>
      </c>
      <c r="H536" s="111">
        <f t="shared" si="43"/>
        <v>11830012</v>
      </c>
    </row>
    <row r="537" spans="1:8" x14ac:dyDescent="0.25">
      <c r="A537" s="176" t="s">
        <v>335</v>
      </c>
      <c r="B537" s="112">
        <v>4598531</v>
      </c>
      <c r="C537" s="113">
        <v>3138318</v>
      </c>
      <c r="D537" s="113">
        <v>851796</v>
      </c>
      <c r="E537" s="113">
        <v>1025365</v>
      </c>
      <c r="F537" s="112">
        <v>2240028</v>
      </c>
      <c r="G537" s="112">
        <v>256947</v>
      </c>
      <c r="H537" s="111">
        <f t="shared" si="43"/>
        <v>12110985</v>
      </c>
    </row>
    <row r="538" spans="1:8" x14ac:dyDescent="0.25">
      <c r="A538" s="176" t="s">
        <v>334</v>
      </c>
      <c r="B538" s="112">
        <v>4218356</v>
      </c>
      <c r="C538" s="113">
        <v>2918881</v>
      </c>
      <c r="D538" s="113">
        <v>701102</v>
      </c>
      <c r="E538" s="113">
        <v>742423</v>
      </c>
      <c r="F538" s="112">
        <v>1654706</v>
      </c>
      <c r="G538" s="112">
        <v>195011</v>
      </c>
      <c r="H538" s="111">
        <f t="shared" si="43"/>
        <v>10430479</v>
      </c>
    </row>
    <row r="539" spans="1:8" x14ac:dyDescent="0.25">
      <c r="A539" s="177" t="s">
        <v>333</v>
      </c>
      <c r="B539" s="112">
        <v>4779288</v>
      </c>
      <c r="C539" s="113">
        <v>3107400</v>
      </c>
      <c r="D539" s="113">
        <v>746035</v>
      </c>
      <c r="E539" s="113">
        <v>965260</v>
      </c>
      <c r="F539" s="112">
        <v>1598122</v>
      </c>
      <c r="G539" s="112">
        <v>253079</v>
      </c>
      <c r="H539" s="111">
        <f t="shared" si="43"/>
        <v>11449184</v>
      </c>
    </row>
    <row r="540" spans="1:8" x14ac:dyDescent="0.25">
      <c r="A540" s="176" t="s">
        <v>419</v>
      </c>
      <c r="B540" s="112">
        <v>4360091</v>
      </c>
      <c r="C540" s="113">
        <v>3190781</v>
      </c>
      <c r="D540" s="113">
        <v>787439</v>
      </c>
      <c r="E540" s="113">
        <v>777450</v>
      </c>
      <c r="F540" s="112">
        <v>1723303</v>
      </c>
      <c r="G540" s="112">
        <v>282415</v>
      </c>
      <c r="H540" s="111">
        <f t="shared" si="43"/>
        <v>11121479</v>
      </c>
    </row>
    <row r="541" spans="1:8" x14ac:dyDescent="0.25">
      <c r="A541" s="79" t="s">
        <v>331</v>
      </c>
      <c r="B541" s="112">
        <v>4847327</v>
      </c>
      <c r="C541" s="113">
        <v>3330441</v>
      </c>
      <c r="D541" s="113">
        <v>879990</v>
      </c>
      <c r="E541" s="113">
        <v>830151</v>
      </c>
      <c r="F541" s="112">
        <v>1689881</v>
      </c>
      <c r="G541" s="112">
        <v>293094</v>
      </c>
      <c r="H541" s="111">
        <f t="shared" si="43"/>
        <v>11870884</v>
      </c>
    </row>
    <row r="542" spans="1:8" x14ac:dyDescent="0.25">
      <c r="A542" s="176" t="s">
        <v>330</v>
      </c>
      <c r="B542" s="112">
        <v>5578188</v>
      </c>
      <c r="C542" s="113">
        <v>3805095</v>
      </c>
      <c r="D542" s="113">
        <v>971266</v>
      </c>
      <c r="E542" s="113">
        <v>758911</v>
      </c>
      <c r="F542" s="112">
        <v>1624475</v>
      </c>
      <c r="G542" s="112">
        <v>287775</v>
      </c>
      <c r="H542" s="111">
        <f t="shared" si="43"/>
        <v>13025710</v>
      </c>
    </row>
    <row r="543" spans="1:8" x14ac:dyDescent="0.25">
      <c r="A543" s="176" t="s">
        <v>329</v>
      </c>
      <c r="B543" s="112">
        <v>4536936</v>
      </c>
      <c r="C543" s="113">
        <v>3042029</v>
      </c>
      <c r="D543" s="113">
        <v>905954</v>
      </c>
      <c r="E543" s="113">
        <v>755779</v>
      </c>
      <c r="F543" s="112">
        <v>1610029</v>
      </c>
      <c r="G543" s="112">
        <v>246506</v>
      </c>
      <c r="H543" s="111">
        <f t="shared" si="43"/>
        <v>11097233</v>
      </c>
    </row>
    <row r="544" spans="1:8" x14ac:dyDescent="0.25">
      <c r="A544" s="176" t="s">
        <v>328</v>
      </c>
      <c r="B544" s="112">
        <v>4935749</v>
      </c>
      <c r="C544" s="113">
        <v>4537475</v>
      </c>
      <c r="D544" s="113">
        <v>977617</v>
      </c>
      <c r="E544" s="113">
        <v>783314</v>
      </c>
      <c r="F544" s="112">
        <v>1428015</v>
      </c>
      <c r="G544" s="112">
        <v>239634</v>
      </c>
      <c r="H544" s="111">
        <f t="shared" si="43"/>
        <v>12901804</v>
      </c>
    </row>
    <row r="545" spans="1:8" x14ac:dyDescent="0.25">
      <c r="A545" s="110" t="s">
        <v>420</v>
      </c>
      <c r="B545" s="109">
        <f>SUM(B523:B544)</f>
        <v>98383421</v>
      </c>
      <c r="C545" s="109">
        <f t="shared" ref="C545:H545" si="44">SUM(C523:C544)</f>
        <v>62131835</v>
      </c>
      <c r="D545" s="109">
        <f t="shared" si="44"/>
        <v>16432921</v>
      </c>
      <c r="E545" s="109">
        <f t="shared" si="44"/>
        <v>17268158</v>
      </c>
      <c r="F545" s="109">
        <f t="shared" si="44"/>
        <v>37973415</v>
      </c>
      <c r="G545" s="109">
        <f t="shared" si="44"/>
        <v>5261253</v>
      </c>
      <c r="H545" s="109">
        <f t="shared" si="44"/>
        <v>237451003</v>
      </c>
    </row>
    <row r="546" spans="1:8" x14ac:dyDescent="0.25">
      <c r="A546" s="108" t="s">
        <v>421</v>
      </c>
      <c r="B546" s="107">
        <f>B545/22</f>
        <v>4471973.6818181816</v>
      </c>
      <c r="C546" s="107">
        <f t="shared" ref="C546:H546" si="45">C545/22</f>
        <v>2824174.3181818184</v>
      </c>
      <c r="D546" s="107">
        <f t="shared" si="45"/>
        <v>746950.95454545459</v>
      </c>
      <c r="E546" s="107">
        <f t="shared" si="45"/>
        <v>784916.27272727271</v>
      </c>
      <c r="F546" s="107">
        <f t="shared" si="45"/>
        <v>1726064.3181818181</v>
      </c>
      <c r="G546" s="107">
        <f t="shared" si="45"/>
        <v>239147.86363636365</v>
      </c>
      <c r="H546" s="107">
        <f t="shared" si="45"/>
        <v>10793227.409090908</v>
      </c>
    </row>
    <row r="547" spans="1:8" ht="21" customHeight="1" x14ac:dyDescent="0.25"/>
    <row r="548" spans="1:8" x14ac:dyDescent="0.25">
      <c r="A548" s="182" t="s">
        <v>422</v>
      </c>
      <c r="B548" s="112">
        <v>3989895</v>
      </c>
      <c r="C548" s="113">
        <v>3763223</v>
      </c>
      <c r="D548" s="113">
        <v>835238</v>
      </c>
      <c r="E548" s="113">
        <v>820836</v>
      </c>
      <c r="F548" s="112">
        <v>1370531</v>
      </c>
      <c r="G548" s="112">
        <v>248691</v>
      </c>
      <c r="H548" s="111">
        <v>11028414</v>
      </c>
    </row>
    <row r="549" spans="1:8" x14ac:dyDescent="0.25">
      <c r="A549" s="176" t="s">
        <v>324</v>
      </c>
      <c r="B549" s="112">
        <v>5039601</v>
      </c>
      <c r="C549" s="113">
        <v>3033050</v>
      </c>
      <c r="D549" s="113">
        <v>904639</v>
      </c>
      <c r="E549" s="113">
        <v>859222</v>
      </c>
      <c r="F549" s="112">
        <v>1480006</v>
      </c>
      <c r="G549" s="112">
        <v>382976</v>
      </c>
      <c r="H549" s="111">
        <v>11699494</v>
      </c>
    </row>
    <row r="550" spans="1:8" x14ac:dyDescent="0.25">
      <c r="A550" s="182" t="s">
        <v>323</v>
      </c>
      <c r="B550" s="112">
        <v>5543822</v>
      </c>
      <c r="C550" s="113">
        <v>3126760</v>
      </c>
      <c r="D550" s="113">
        <v>848186</v>
      </c>
      <c r="E550" s="113">
        <v>778119</v>
      </c>
      <c r="F550" s="112">
        <v>1719755</v>
      </c>
      <c r="G550" s="112">
        <v>357866</v>
      </c>
      <c r="H550" s="111">
        <v>12374508</v>
      </c>
    </row>
    <row r="551" spans="1:8" x14ac:dyDescent="0.25">
      <c r="A551" s="176" t="s">
        <v>322</v>
      </c>
      <c r="B551" s="112">
        <v>4615713</v>
      </c>
      <c r="C551" s="113">
        <v>2662381</v>
      </c>
      <c r="D551" s="113">
        <v>662403</v>
      </c>
      <c r="E551" s="113">
        <v>737584</v>
      </c>
      <c r="F551" s="112">
        <v>1307871</v>
      </c>
      <c r="G551" s="112">
        <v>223705</v>
      </c>
      <c r="H551" s="111">
        <v>10209657</v>
      </c>
    </row>
    <row r="552" spans="1:8" x14ac:dyDescent="0.25">
      <c r="A552" s="182" t="s">
        <v>321</v>
      </c>
      <c r="B552" s="112">
        <v>6436898</v>
      </c>
      <c r="C552" s="113">
        <v>2750502</v>
      </c>
      <c r="D552" s="113">
        <v>814299</v>
      </c>
      <c r="E552" s="113">
        <v>819542</v>
      </c>
      <c r="F552" s="112">
        <v>1654333</v>
      </c>
      <c r="G552" s="112">
        <v>324981</v>
      </c>
      <c r="H552" s="111">
        <v>12800555</v>
      </c>
    </row>
    <row r="553" spans="1:8" x14ac:dyDescent="0.25">
      <c r="A553" s="176" t="s">
        <v>423</v>
      </c>
      <c r="B553" s="112">
        <v>3405621</v>
      </c>
      <c r="C553" s="113">
        <v>2500157</v>
      </c>
      <c r="D553" s="113">
        <v>599676</v>
      </c>
      <c r="E553" s="113">
        <v>906771</v>
      </c>
      <c r="F553" s="112">
        <v>1347757</v>
      </c>
      <c r="G553" s="112">
        <v>291879</v>
      </c>
      <c r="H553" s="111">
        <v>9051861</v>
      </c>
    </row>
    <row r="554" spans="1:8" x14ac:dyDescent="0.25">
      <c r="A554" s="176" t="s">
        <v>319</v>
      </c>
      <c r="B554" s="112">
        <v>3790199</v>
      </c>
      <c r="C554" s="113">
        <v>2400130</v>
      </c>
      <c r="D554" s="113">
        <v>670087</v>
      </c>
      <c r="E554" s="113">
        <v>1056471</v>
      </c>
      <c r="F554" s="112">
        <v>1705144</v>
      </c>
      <c r="G554" s="112">
        <v>316059</v>
      </c>
      <c r="H554" s="111">
        <v>9938090</v>
      </c>
    </row>
    <row r="555" spans="1:8" x14ac:dyDescent="0.25">
      <c r="A555" s="176" t="s">
        <v>318</v>
      </c>
      <c r="B555" s="112">
        <v>1134008</v>
      </c>
      <c r="C555" s="113">
        <v>2452037</v>
      </c>
      <c r="D555" s="113">
        <v>690170</v>
      </c>
      <c r="E555" s="113">
        <v>1138048</v>
      </c>
      <c r="F555" s="112">
        <v>1386267</v>
      </c>
      <c r="G555" s="112">
        <v>324166</v>
      </c>
      <c r="H555" s="111">
        <v>7124696</v>
      </c>
    </row>
    <row r="556" spans="1:8" x14ac:dyDescent="0.25">
      <c r="A556" s="176" t="s">
        <v>317</v>
      </c>
      <c r="B556" s="112">
        <v>5226441</v>
      </c>
      <c r="C556" s="113">
        <v>2683663</v>
      </c>
      <c r="D556" s="113">
        <v>893777</v>
      </c>
      <c r="E556" s="113">
        <v>1075714</v>
      </c>
      <c r="F556" s="112">
        <v>1963129</v>
      </c>
      <c r="G556" s="112">
        <v>341093</v>
      </c>
      <c r="H556" s="111">
        <v>12183817</v>
      </c>
    </row>
    <row r="557" spans="1:8" x14ac:dyDescent="0.25">
      <c r="A557" s="176" t="s">
        <v>316</v>
      </c>
      <c r="B557" s="112">
        <v>3437112</v>
      </c>
      <c r="C557" s="113">
        <v>2019188</v>
      </c>
      <c r="D557" s="113">
        <v>712020</v>
      </c>
      <c r="E557" s="113">
        <v>692187</v>
      </c>
      <c r="F557" s="112">
        <v>1496121</v>
      </c>
      <c r="G557" s="112">
        <v>302610</v>
      </c>
      <c r="H557" s="111">
        <v>8659238</v>
      </c>
    </row>
    <row r="558" spans="1:8" x14ac:dyDescent="0.25">
      <c r="A558" s="176" t="s">
        <v>424</v>
      </c>
      <c r="B558" s="112">
        <v>4703758</v>
      </c>
      <c r="C558" s="113">
        <v>2676693</v>
      </c>
      <c r="D558" s="113">
        <v>753389</v>
      </c>
      <c r="E558" s="113">
        <v>810535</v>
      </c>
      <c r="F558" s="112">
        <v>1459774</v>
      </c>
      <c r="G558" s="112">
        <v>423671</v>
      </c>
      <c r="H558" s="111">
        <v>10827820</v>
      </c>
    </row>
    <row r="559" spans="1:8" x14ac:dyDescent="0.25">
      <c r="A559" s="176" t="s">
        <v>314</v>
      </c>
      <c r="B559" s="112">
        <v>4470378</v>
      </c>
      <c r="C559" s="113">
        <v>2012772</v>
      </c>
      <c r="D559" s="113">
        <v>776966</v>
      </c>
      <c r="E559" s="113">
        <v>851898</v>
      </c>
      <c r="F559" s="112">
        <v>1673056</v>
      </c>
      <c r="G559" s="112">
        <v>315449</v>
      </c>
      <c r="H559" s="111">
        <v>10100519</v>
      </c>
    </row>
    <row r="560" spans="1:8" x14ac:dyDescent="0.25">
      <c r="A560" s="176" t="s">
        <v>313</v>
      </c>
      <c r="B560" s="112">
        <v>5225360</v>
      </c>
      <c r="C560" s="113">
        <v>2036661</v>
      </c>
      <c r="D560" s="113">
        <v>684683</v>
      </c>
      <c r="E560" s="113">
        <v>989141</v>
      </c>
      <c r="F560" s="112">
        <v>1682861</v>
      </c>
      <c r="G560" s="112">
        <v>379438</v>
      </c>
      <c r="H560" s="111">
        <v>10998144</v>
      </c>
    </row>
    <row r="561" spans="1:8" x14ac:dyDescent="0.25">
      <c r="A561" s="176" t="s">
        <v>312</v>
      </c>
      <c r="B561" s="112">
        <v>4883254</v>
      </c>
      <c r="C561" s="113">
        <v>2812858</v>
      </c>
      <c r="D561" s="113">
        <v>815517</v>
      </c>
      <c r="E561" s="113">
        <v>770850</v>
      </c>
      <c r="F561" s="112">
        <v>1778842</v>
      </c>
      <c r="G561" s="112">
        <v>373583</v>
      </c>
      <c r="H561" s="111">
        <v>11434904</v>
      </c>
    </row>
    <row r="562" spans="1:8" x14ac:dyDescent="0.25">
      <c r="A562" s="176" t="s">
        <v>311</v>
      </c>
      <c r="B562" s="112">
        <v>4604503</v>
      </c>
      <c r="C562" s="113">
        <v>2031004</v>
      </c>
      <c r="D562" s="113">
        <v>719519</v>
      </c>
      <c r="E562" s="113">
        <v>752956</v>
      </c>
      <c r="F562" s="112">
        <v>1245354</v>
      </c>
      <c r="G562" s="112">
        <v>370294</v>
      </c>
      <c r="H562" s="111">
        <v>9723630</v>
      </c>
    </row>
    <row r="563" spans="1:8" x14ac:dyDescent="0.25">
      <c r="A563" s="176" t="s">
        <v>425</v>
      </c>
      <c r="B563" s="112">
        <v>4867969</v>
      </c>
      <c r="C563" s="113">
        <v>2090595</v>
      </c>
      <c r="D563" s="113">
        <v>596111</v>
      </c>
      <c r="E563" s="113">
        <v>859537</v>
      </c>
      <c r="F563" s="112">
        <v>1428434</v>
      </c>
      <c r="G563" s="112">
        <v>509591</v>
      </c>
      <c r="H563" s="111">
        <v>10352237</v>
      </c>
    </row>
    <row r="564" spans="1:8" x14ac:dyDescent="0.25">
      <c r="A564" s="176" t="s">
        <v>309</v>
      </c>
      <c r="B564" s="112">
        <v>6528836</v>
      </c>
      <c r="C564" s="113">
        <v>2083869</v>
      </c>
      <c r="D564" s="113">
        <v>720183</v>
      </c>
      <c r="E564" s="113">
        <v>910147</v>
      </c>
      <c r="F564" s="112">
        <v>1667653</v>
      </c>
      <c r="G564" s="112">
        <v>573513</v>
      </c>
      <c r="H564" s="111">
        <v>12484201</v>
      </c>
    </row>
    <row r="565" spans="1:8" x14ac:dyDescent="0.25">
      <c r="A565" s="176" t="s">
        <v>308</v>
      </c>
      <c r="B565" s="112">
        <v>7637534</v>
      </c>
      <c r="C565" s="113">
        <v>1456337</v>
      </c>
      <c r="D565" s="113">
        <v>813448</v>
      </c>
      <c r="E565" s="113">
        <v>867072</v>
      </c>
      <c r="F565" s="112">
        <v>1469660</v>
      </c>
      <c r="G565" s="112">
        <v>509048</v>
      </c>
      <c r="H565" s="111">
        <v>12753099</v>
      </c>
    </row>
    <row r="566" spans="1:8" x14ac:dyDescent="0.25">
      <c r="A566" s="176" t="s">
        <v>426</v>
      </c>
      <c r="B566" s="112">
        <v>5712124</v>
      </c>
      <c r="C566" s="113">
        <v>2297564</v>
      </c>
      <c r="D566" s="113">
        <v>1318224</v>
      </c>
      <c r="E566" s="113">
        <v>706694</v>
      </c>
      <c r="F566" s="112">
        <v>906956</v>
      </c>
      <c r="G566" s="112">
        <v>581484</v>
      </c>
      <c r="H566" s="111">
        <v>11523046</v>
      </c>
    </row>
    <row r="567" spans="1:8" x14ac:dyDescent="0.25">
      <c r="A567" s="176" t="s">
        <v>427</v>
      </c>
      <c r="B567" s="112">
        <v>4462722</v>
      </c>
      <c r="C567" s="113">
        <v>2683861</v>
      </c>
      <c r="D567" s="113">
        <v>818070</v>
      </c>
      <c r="E567" s="113">
        <v>836356</v>
      </c>
      <c r="F567" s="112">
        <v>1531455</v>
      </c>
      <c r="G567" s="112">
        <v>285406</v>
      </c>
      <c r="H567" s="111">
        <v>10617870</v>
      </c>
    </row>
    <row r="568" spans="1:8" x14ac:dyDescent="0.25">
      <c r="A568" s="110" t="s">
        <v>428</v>
      </c>
      <c r="B568" s="78">
        <f>SUM(B548:B567)</f>
        <v>95715748</v>
      </c>
      <c r="C568" s="78">
        <f t="shared" ref="C568:H568" si="46">SUM(C548:C567)</f>
        <v>49573305</v>
      </c>
      <c r="D568" s="78">
        <f t="shared" si="46"/>
        <v>15646605</v>
      </c>
      <c r="E568" s="78">
        <f t="shared" si="46"/>
        <v>17239680</v>
      </c>
      <c r="F568" s="78">
        <f t="shared" si="46"/>
        <v>30274959</v>
      </c>
      <c r="G568" s="78">
        <f t="shared" si="46"/>
        <v>7435503</v>
      </c>
      <c r="H568" s="78">
        <f t="shared" si="46"/>
        <v>215885800</v>
      </c>
    </row>
    <row r="569" spans="1:8" x14ac:dyDescent="0.25">
      <c r="A569" s="108" t="s">
        <v>429</v>
      </c>
      <c r="B569" s="183">
        <f>B568/20</f>
        <v>4785787.4000000004</v>
      </c>
      <c r="C569" s="183">
        <f t="shared" ref="C569:H569" si="47">C568/20</f>
        <v>2478665.25</v>
      </c>
      <c r="D569" s="183">
        <f t="shared" si="47"/>
        <v>782330.25</v>
      </c>
      <c r="E569" s="183">
        <f t="shared" si="47"/>
        <v>861984</v>
      </c>
      <c r="F569" s="183">
        <f t="shared" si="47"/>
        <v>1513747.95</v>
      </c>
      <c r="G569" s="183">
        <f t="shared" si="47"/>
        <v>371775.15</v>
      </c>
      <c r="H569" s="183">
        <f t="shared" si="47"/>
        <v>10794290</v>
      </c>
    </row>
    <row r="570" spans="1:8" x14ac:dyDescent="0.25">
      <c r="A570" s="176"/>
    </row>
    <row r="571" spans="1:8" x14ac:dyDescent="0.25">
      <c r="A571" s="182" t="s">
        <v>432</v>
      </c>
      <c r="B571" s="112">
        <v>4892636</v>
      </c>
      <c r="C571" s="113">
        <v>2456713</v>
      </c>
      <c r="D571" s="113">
        <v>857714</v>
      </c>
      <c r="E571" s="113">
        <v>771400</v>
      </c>
      <c r="F571" s="112">
        <v>1553145</v>
      </c>
      <c r="G571" s="112">
        <v>314162</v>
      </c>
      <c r="H571" s="111">
        <v>10845770</v>
      </c>
    </row>
    <row r="572" spans="1:8" x14ac:dyDescent="0.25">
      <c r="A572" s="176" t="s">
        <v>433</v>
      </c>
      <c r="B572" s="112">
        <v>5054143</v>
      </c>
      <c r="C572" s="113">
        <v>2228442</v>
      </c>
      <c r="D572" s="113">
        <v>722169</v>
      </c>
      <c r="E572" s="113">
        <v>720378</v>
      </c>
      <c r="F572" s="112">
        <v>1542955</v>
      </c>
      <c r="G572" s="112">
        <v>328081</v>
      </c>
      <c r="H572" s="111">
        <v>10596168</v>
      </c>
    </row>
    <row r="573" spans="1:8" x14ac:dyDescent="0.25">
      <c r="A573" s="182" t="s">
        <v>434</v>
      </c>
      <c r="B573" s="112">
        <v>5743994</v>
      </c>
      <c r="C573" s="113">
        <v>2734877</v>
      </c>
      <c r="D573" s="113">
        <v>896928</v>
      </c>
      <c r="E573" s="113">
        <v>711955</v>
      </c>
      <c r="F573" s="112">
        <v>1705252</v>
      </c>
      <c r="G573" s="112">
        <v>347290</v>
      </c>
      <c r="H573" s="111">
        <v>12140296</v>
      </c>
    </row>
    <row r="574" spans="1:8" x14ac:dyDescent="0.25">
      <c r="A574" s="176" t="s">
        <v>435</v>
      </c>
      <c r="B574" s="112">
        <v>7556339</v>
      </c>
      <c r="C574" s="113">
        <v>3881502</v>
      </c>
      <c r="D574" s="113">
        <v>1396125</v>
      </c>
      <c r="E574" s="113">
        <v>673475</v>
      </c>
      <c r="F574" s="112">
        <v>1564184</v>
      </c>
      <c r="G574" s="112">
        <v>533377</v>
      </c>
      <c r="H574" s="111">
        <v>15605002</v>
      </c>
    </row>
    <row r="575" spans="1:8" x14ac:dyDescent="0.25">
      <c r="A575" s="182" t="s">
        <v>436</v>
      </c>
      <c r="B575" s="112">
        <v>3866630</v>
      </c>
      <c r="C575" s="113">
        <v>2155903</v>
      </c>
      <c r="D575" s="113">
        <v>1033386</v>
      </c>
      <c r="E575" s="113">
        <v>714695</v>
      </c>
      <c r="F575" s="112">
        <v>1737109</v>
      </c>
      <c r="G575" s="112">
        <v>421738</v>
      </c>
      <c r="H575" s="111">
        <v>9929461</v>
      </c>
    </row>
    <row r="576" spans="1:8" x14ac:dyDescent="0.25">
      <c r="A576" s="176" t="s">
        <v>437</v>
      </c>
      <c r="B576" s="112">
        <v>5106360</v>
      </c>
      <c r="C576" s="113">
        <v>3261927</v>
      </c>
      <c r="D576" s="113">
        <v>1275152</v>
      </c>
      <c r="E576" s="113">
        <v>687346</v>
      </c>
      <c r="F576" s="112">
        <v>2037738</v>
      </c>
      <c r="G576" s="112">
        <v>365776</v>
      </c>
      <c r="H576" s="111">
        <v>12734299</v>
      </c>
    </row>
    <row r="577" spans="1:8" x14ac:dyDescent="0.25">
      <c r="A577" s="176" t="s">
        <v>438</v>
      </c>
      <c r="B577" s="112">
        <v>3826463</v>
      </c>
      <c r="C577" s="113">
        <v>3504229</v>
      </c>
      <c r="D577" s="113">
        <v>1319863</v>
      </c>
      <c r="E577" s="113">
        <v>812010</v>
      </c>
      <c r="F577" s="112">
        <v>2264669</v>
      </c>
      <c r="G577" s="112">
        <v>405056</v>
      </c>
      <c r="H577" s="111">
        <v>12132290</v>
      </c>
    </row>
    <row r="578" spans="1:8" x14ac:dyDescent="0.25">
      <c r="A578" s="176" t="s">
        <v>439</v>
      </c>
      <c r="B578" s="112">
        <v>4740938</v>
      </c>
      <c r="C578" s="113">
        <v>3301684</v>
      </c>
      <c r="D578" s="113">
        <v>1114425</v>
      </c>
      <c r="E578" s="113">
        <v>711534</v>
      </c>
      <c r="F578" s="112">
        <v>2066368</v>
      </c>
      <c r="G578" s="112">
        <v>250751</v>
      </c>
      <c r="H578" s="111">
        <v>12185700</v>
      </c>
    </row>
    <row r="579" spans="1:8" x14ac:dyDescent="0.25">
      <c r="A579" s="176" t="s">
        <v>440</v>
      </c>
      <c r="B579" s="112">
        <v>5324284</v>
      </c>
      <c r="C579" s="113">
        <v>3321960</v>
      </c>
      <c r="D579" s="113">
        <v>1026580</v>
      </c>
      <c r="E579" s="113">
        <v>704352</v>
      </c>
      <c r="F579" s="112">
        <v>1637390</v>
      </c>
      <c r="G579" s="112">
        <v>324919</v>
      </c>
      <c r="H579" s="111">
        <v>12339485</v>
      </c>
    </row>
    <row r="580" spans="1:8" x14ac:dyDescent="0.25">
      <c r="A580" s="176" t="s">
        <v>441</v>
      </c>
      <c r="B580" s="112">
        <v>3313196</v>
      </c>
      <c r="C580" s="113">
        <v>3278289</v>
      </c>
      <c r="D580" s="113">
        <v>592027</v>
      </c>
      <c r="E580" s="113">
        <v>622248</v>
      </c>
      <c r="F580" s="112">
        <v>1391977</v>
      </c>
      <c r="G580" s="112">
        <v>204848</v>
      </c>
      <c r="H580" s="111">
        <v>9402585</v>
      </c>
    </row>
    <row r="581" spans="1:8" x14ac:dyDescent="0.25">
      <c r="A581" s="176" t="s">
        <v>442</v>
      </c>
      <c r="B581" s="112">
        <v>4930193</v>
      </c>
      <c r="C581" s="113">
        <v>3255279</v>
      </c>
      <c r="D581" s="113">
        <v>665169</v>
      </c>
      <c r="E581" s="113">
        <v>667704</v>
      </c>
      <c r="F581" s="112">
        <v>1749344</v>
      </c>
      <c r="G581" s="112">
        <v>241086</v>
      </c>
      <c r="H581" s="111">
        <v>11508775</v>
      </c>
    </row>
    <row r="582" spans="1:8" x14ac:dyDescent="0.25">
      <c r="A582" s="176" t="s">
        <v>443</v>
      </c>
      <c r="B582" s="112">
        <v>4637573</v>
      </c>
      <c r="C582" s="113">
        <v>2713125</v>
      </c>
      <c r="D582" s="113">
        <v>680141</v>
      </c>
      <c r="E582" s="113">
        <v>621058</v>
      </c>
      <c r="F582" s="112">
        <v>1730007</v>
      </c>
      <c r="G582" s="112">
        <v>249640</v>
      </c>
      <c r="H582" s="111">
        <v>10631544</v>
      </c>
    </row>
    <row r="583" spans="1:8" x14ac:dyDescent="0.25">
      <c r="A583" s="176" t="s">
        <v>444</v>
      </c>
      <c r="B583" s="112">
        <v>4416206</v>
      </c>
      <c r="C583" s="113">
        <v>3167146</v>
      </c>
      <c r="D583" s="113">
        <v>867149</v>
      </c>
      <c r="E583" s="113">
        <v>743110</v>
      </c>
      <c r="F583" s="112">
        <v>1710645</v>
      </c>
      <c r="G583" s="112">
        <v>362764</v>
      </c>
      <c r="H583" s="111">
        <v>11267020</v>
      </c>
    </row>
    <row r="584" spans="1:8" x14ac:dyDescent="0.25">
      <c r="A584" s="176" t="s">
        <v>445</v>
      </c>
      <c r="B584" s="112">
        <v>2962564</v>
      </c>
      <c r="C584" s="113">
        <v>2378119</v>
      </c>
      <c r="D584" s="113">
        <v>738888</v>
      </c>
      <c r="E584" s="113">
        <v>590851</v>
      </c>
      <c r="F584" s="112">
        <v>1568548</v>
      </c>
      <c r="G584" s="112">
        <v>266539</v>
      </c>
      <c r="H584" s="111">
        <v>8505509</v>
      </c>
    </row>
    <row r="585" spans="1:8" x14ac:dyDescent="0.25">
      <c r="A585" s="176" t="s">
        <v>446</v>
      </c>
      <c r="B585" s="112">
        <v>3045840</v>
      </c>
      <c r="C585" s="113">
        <v>1610976</v>
      </c>
      <c r="D585" s="113">
        <v>456175</v>
      </c>
      <c r="E585" s="113">
        <v>495523</v>
      </c>
      <c r="F585" s="112">
        <v>1242987</v>
      </c>
      <c r="G585" s="112">
        <v>225098</v>
      </c>
      <c r="H585" s="111">
        <v>7076599</v>
      </c>
    </row>
    <row r="586" spans="1:8" x14ac:dyDescent="0.25">
      <c r="A586" s="176" t="s">
        <v>447</v>
      </c>
      <c r="B586" s="112">
        <v>3586625</v>
      </c>
      <c r="C586" s="113">
        <v>1268011</v>
      </c>
      <c r="D586" s="113">
        <v>527954</v>
      </c>
      <c r="E586" s="113">
        <v>566148</v>
      </c>
      <c r="F586" s="112">
        <v>1159799</v>
      </c>
      <c r="G586" s="112">
        <v>295555</v>
      </c>
      <c r="H586" s="111">
        <v>7404092</v>
      </c>
    </row>
    <row r="587" spans="1:8" x14ac:dyDescent="0.25">
      <c r="A587" s="176" t="s">
        <v>448</v>
      </c>
      <c r="B587" s="112">
        <v>2402680</v>
      </c>
      <c r="C587" s="113">
        <v>1011517</v>
      </c>
      <c r="D587" s="113">
        <v>397522</v>
      </c>
      <c r="E587" s="113">
        <v>424235</v>
      </c>
      <c r="F587" s="112">
        <v>1153344</v>
      </c>
      <c r="G587" s="112">
        <v>189364</v>
      </c>
      <c r="H587" s="111">
        <v>5578662</v>
      </c>
    </row>
    <row r="588" spans="1:8" x14ac:dyDescent="0.25">
      <c r="A588" s="176" t="s">
        <v>449</v>
      </c>
      <c r="B588" s="112">
        <v>1148695</v>
      </c>
      <c r="C588" s="113">
        <v>396733</v>
      </c>
      <c r="D588" s="113">
        <v>177550</v>
      </c>
      <c r="E588" s="113">
        <v>223914</v>
      </c>
      <c r="F588" s="112">
        <v>656185</v>
      </c>
      <c r="G588" s="112">
        <v>108911</v>
      </c>
      <c r="H588" s="111">
        <v>2711988</v>
      </c>
    </row>
    <row r="589" spans="1:8" x14ac:dyDescent="0.25">
      <c r="A589" s="176" t="s">
        <v>450</v>
      </c>
      <c r="B589" s="112">
        <v>2073559</v>
      </c>
      <c r="C589" s="113">
        <v>716577</v>
      </c>
      <c r="D589" s="113">
        <v>197493</v>
      </c>
      <c r="E589" s="113">
        <v>493084</v>
      </c>
      <c r="F589" s="112">
        <v>800664</v>
      </c>
      <c r="G589" s="112">
        <v>128626</v>
      </c>
      <c r="H589" s="111">
        <v>4410003</v>
      </c>
    </row>
    <row r="590" spans="1:8" x14ac:dyDescent="0.25">
      <c r="A590" s="176" t="s">
        <v>451</v>
      </c>
      <c r="B590" s="112">
        <v>2593472</v>
      </c>
      <c r="C590" s="113">
        <v>807211</v>
      </c>
      <c r="D590" s="113">
        <v>456153</v>
      </c>
      <c r="E590" s="113">
        <v>489467</v>
      </c>
      <c r="F590" s="112">
        <v>892456</v>
      </c>
      <c r="G590" s="112">
        <v>165279</v>
      </c>
      <c r="H590" s="111">
        <v>5404038</v>
      </c>
    </row>
    <row r="591" spans="1:8" x14ac:dyDescent="0.25">
      <c r="A591" s="176" t="s">
        <v>452</v>
      </c>
      <c r="B591" s="112">
        <v>2142189</v>
      </c>
      <c r="C591" s="113">
        <v>856419</v>
      </c>
      <c r="D591" s="113">
        <v>437084</v>
      </c>
      <c r="E591" s="113">
        <v>520563</v>
      </c>
      <c r="F591" s="112">
        <v>888314</v>
      </c>
      <c r="G591" s="112">
        <v>164158</v>
      </c>
      <c r="H591" s="111">
        <v>5008727</v>
      </c>
    </row>
    <row r="592" spans="1:8" x14ac:dyDescent="0.25">
      <c r="A592" s="176" t="s">
        <v>453</v>
      </c>
      <c r="B592" s="112">
        <v>2118063</v>
      </c>
      <c r="C592" s="113">
        <v>897063</v>
      </c>
      <c r="D592" s="113">
        <v>330291</v>
      </c>
      <c r="E592" s="113">
        <v>532924</v>
      </c>
      <c r="F592" s="112">
        <v>792218</v>
      </c>
      <c r="G592" s="112">
        <v>112921</v>
      </c>
      <c r="H592" s="111">
        <v>4783480</v>
      </c>
    </row>
    <row r="593" spans="1:8" x14ac:dyDescent="0.25">
      <c r="A593" s="110" t="s">
        <v>430</v>
      </c>
      <c r="B593" s="78">
        <f>SUM(B571:B592)</f>
        <v>85482642</v>
      </c>
      <c r="C593" s="78">
        <f t="shared" ref="C593:H593" si="48">SUM(C571:C592)</f>
        <v>49203702</v>
      </c>
      <c r="D593" s="78">
        <f t="shared" si="48"/>
        <v>16165938</v>
      </c>
      <c r="E593" s="78">
        <f t="shared" si="48"/>
        <v>13497974</v>
      </c>
      <c r="F593" s="78">
        <f t="shared" si="48"/>
        <v>31845298</v>
      </c>
      <c r="G593" s="78">
        <f t="shared" si="48"/>
        <v>6005939</v>
      </c>
      <c r="H593" s="78">
        <f t="shared" si="48"/>
        <v>202201493</v>
      </c>
    </row>
    <row r="594" spans="1:8" x14ac:dyDescent="0.25">
      <c r="A594" s="108" t="s">
        <v>431</v>
      </c>
      <c r="B594" s="183">
        <f>B593/22</f>
        <v>3885574.6363636362</v>
      </c>
      <c r="C594" s="183">
        <f t="shared" ref="C594:H594" si="49">C593/22</f>
        <v>2236531.9090909092</v>
      </c>
      <c r="D594" s="183">
        <f t="shared" si="49"/>
        <v>734815.36363636365</v>
      </c>
      <c r="E594" s="183">
        <f t="shared" si="49"/>
        <v>613544.27272727271</v>
      </c>
      <c r="F594" s="183">
        <f t="shared" si="49"/>
        <v>1447513.5454545454</v>
      </c>
      <c r="G594" s="183">
        <f t="shared" si="49"/>
        <v>272997.22727272729</v>
      </c>
      <c r="H594" s="183">
        <f t="shared" si="49"/>
        <v>9190976.9545454551</v>
      </c>
    </row>
    <row r="595" spans="1:8" x14ac:dyDescent="0.25">
      <c r="A595" s="176"/>
    </row>
    <row r="596" spans="1:8" x14ac:dyDescent="0.25">
      <c r="A596" s="176"/>
    </row>
    <row r="597" spans="1:8" ht="21" customHeight="1" x14ac:dyDescent="0.35">
      <c r="A597" s="117">
        <v>2010</v>
      </c>
    </row>
    <row r="598" spans="1:8" ht="45" customHeight="1" x14ac:dyDescent="0.25">
      <c r="A598" s="116" t="s">
        <v>189</v>
      </c>
      <c r="B598" s="115" t="s">
        <v>0</v>
      </c>
      <c r="C598" s="115" t="s">
        <v>1</v>
      </c>
      <c r="D598" s="115" t="s">
        <v>2</v>
      </c>
      <c r="E598" s="115" t="s">
        <v>3</v>
      </c>
      <c r="F598" s="115" t="s">
        <v>50</v>
      </c>
      <c r="G598" s="115" t="s">
        <v>52</v>
      </c>
      <c r="H598" s="115" t="s">
        <v>13</v>
      </c>
    </row>
    <row r="599" spans="1:8" x14ac:dyDescent="0.25">
      <c r="A599" s="176" t="s">
        <v>454</v>
      </c>
      <c r="B599" s="112">
        <v>3801094</v>
      </c>
      <c r="C599" s="113">
        <v>1758111</v>
      </c>
      <c r="D599" s="113">
        <v>700091</v>
      </c>
      <c r="E599" s="113">
        <v>762099</v>
      </c>
      <c r="F599" s="113">
        <v>1347103</v>
      </c>
      <c r="G599" s="112">
        <v>268542</v>
      </c>
      <c r="H599" s="111">
        <v>8637040</v>
      </c>
    </row>
    <row r="600" spans="1:8" x14ac:dyDescent="0.25">
      <c r="A600" s="176" t="s">
        <v>455</v>
      </c>
      <c r="B600" s="112">
        <v>4515719</v>
      </c>
      <c r="C600" s="113">
        <v>1860843</v>
      </c>
      <c r="D600" s="113">
        <v>676592</v>
      </c>
      <c r="E600" s="113">
        <v>579032</v>
      </c>
      <c r="F600" s="113">
        <v>1393169</v>
      </c>
      <c r="G600" s="112">
        <v>262140</v>
      </c>
      <c r="H600" s="111">
        <v>9287495</v>
      </c>
    </row>
    <row r="601" spans="1:8" x14ac:dyDescent="0.25">
      <c r="A601" s="176" t="s">
        <v>456</v>
      </c>
      <c r="B601" s="112">
        <v>5306666</v>
      </c>
      <c r="C601" s="113">
        <v>1787847</v>
      </c>
      <c r="D601" s="113">
        <v>725056</v>
      </c>
      <c r="E601" s="113">
        <v>673545</v>
      </c>
      <c r="F601" s="113">
        <v>1887529</v>
      </c>
      <c r="G601" s="112">
        <v>306292</v>
      </c>
      <c r="H601" s="111">
        <v>10686935</v>
      </c>
    </row>
    <row r="602" spans="1:8" x14ac:dyDescent="0.25">
      <c r="A602" s="176" t="s">
        <v>457</v>
      </c>
      <c r="B602" s="112">
        <v>4776672</v>
      </c>
      <c r="C602" s="113">
        <v>2076165</v>
      </c>
      <c r="D602" s="113">
        <v>685570</v>
      </c>
      <c r="E602" s="113">
        <v>744475</v>
      </c>
      <c r="F602" s="113">
        <v>1475008</v>
      </c>
      <c r="G602" s="112">
        <v>214699</v>
      </c>
      <c r="H602" s="111">
        <v>9972589</v>
      </c>
    </row>
    <row r="603" spans="1:8" x14ac:dyDescent="0.25">
      <c r="A603" s="176" t="s">
        <v>458</v>
      </c>
      <c r="B603" s="112">
        <v>6551296</v>
      </c>
      <c r="C603" s="113">
        <v>2038173</v>
      </c>
      <c r="D603" s="113">
        <v>921780</v>
      </c>
      <c r="E603" s="113">
        <v>739879</v>
      </c>
      <c r="F603" s="113">
        <v>1830569</v>
      </c>
      <c r="G603" s="112">
        <v>341929</v>
      </c>
      <c r="H603" s="111">
        <v>12423626</v>
      </c>
    </row>
    <row r="604" spans="1:8" x14ac:dyDescent="0.25">
      <c r="A604" s="176" t="s">
        <v>459</v>
      </c>
      <c r="B604" s="112">
        <v>3306758</v>
      </c>
      <c r="C604" s="113">
        <v>1960370</v>
      </c>
      <c r="D604" s="113">
        <v>584171</v>
      </c>
      <c r="E604" s="113">
        <v>735643</v>
      </c>
      <c r="F604" s="113">
        <v>1525211</v>
      </c>
      <c r="G604" s="112">
        <v>320982</v>
      </c>
      <c r="H604" s="111">
        <v>8433135</v>
      </c>
    </row>
    <row r="605" spans="1:8" x14ac:dyDescent="0.25">
      <c r="A605" s="176" t="s">
        <v>460</v>
      </c>
      <c r="B605" s="112">
        <v>4919797</v>
      </c>
      <c r="C605" s="113">
        <v>2822056</v>
      </c>
      <c r="D605" s="113">
        <v>755217</v>
      </c>
      <c r="E605" s="113">
        <v>1044630</v>
      </c>
      <c r="F605" s="113">
        <v>1603074</v>
      </c>
      <c r="G605" s="112">
        <v>389978</v>
      </c>
      <c r="H605" s="111">
        <v>11534752</v>
      </c>
    </row>
    <row r="606" spans="1:8" x14ac:dyDescent="0.25">
      <c r="A606" s="176" t="s">
        <v>461</v>
      </c>
      <c r="B606" s="112">
        <v>4692115</v>
      </c>
      <c r="C606" s="113">
        <v>2756267</v>
      </c>
      <c r="D606" s="113">
        <v>750030</v>
      </c>
      <c r="E606" s="113">
        <v>1198623</v>
      </c>
      <c r="F606" s="113">
        <v>2158187</v>
      </c>
      <c r="G606" s="112">
        <v>366101</v>
      </c>
      <c r="H606" s="111">
        <v>11921323</v>
      </c>
    </row>
    <row r="607" spans="1:8" x14ac:dyDescent="0.25">
      <c r="A607" s="176" t="s">
        <v>462</v>
      </c>
      <c r="B607" s="112">
        <v>4743968</v>
      </c>
      <c r="C607" s="113">
        <v>1815453</v>
      </c>
      <c r="D607" s="113">
        <v>674571</v>
      </c>
      <c r="E607" s="113">
        <v>862055</v>
      </c>
      <c r="F607" s="113">
        <v>1881669</v>
      </c>
      <c r="G607" s="112">
        <v>303404</v>
      </c>
      <c r="H607" s="111">
        <v>10281120</v>
      </c>
    </row>
    <row r="608" spans="1:8" x14ac:dyDescent="0.25">
      <c r="A608" s="176" t="s">
        <v>463</v>
      </c>
      <c r="B608" s="112">
        <v>4709263</v>
      </c>
      <c r="C608" s="113">
        <v>2827609</v>
      </c>
      <c r="D608" s="113">
        <v>675268</v>
      </c>
      <c r="E608" s="113">
        <v>875732</v>
      </c>
      <c r="F608" s="113">
        <v>1466602</v>
      </c>
      <c r="G608" s="112">
        <v>262068</v>
      </c>
      <c r="H608" s="111">
        <v>10816542</v>
      </c>
    </row>
    <row r="609" spans="1:8" x14ac:dyDescent="0.25">
      <c r="A609" s="176" t="s">
        <v>464</v>
      </c>
      <c r="B609" s="112">
        <v>4263349</v>
      </c>
      <c r="C609" s="113">
        <v>2578082</v>
      </c>
      <c r="D609" s="113">
        <v>978989</v>
      </c>
      <c r="E609" s="113">
        <v>741548</v>
      </c>
      <c r="F609" s="113">
        <v>1813678</v>
      </c>
      <c r="G609" s="112">
        <v>344043</v>
      </c>
      <c r="H609" s="111">
        <v>10719689</v>
      </c>
    </row>
    <row r="610" spans="1:8" x14ac:dyDescent="0.25">
      <c r="A610" s="176" t="s">
        <v>465</v>
      </c>
      <c r="B610" s="112">
        <v>3966254</v>
      </c>
      <c r="C610" s="113">
        <v>3162126</v>
      </c>
      <c r="D610" s="113">
        <v>946053</v>
      </c>
      <c r="E610" s="113">
        <v>823966</v>
      </c>
      <c r="F610" s="113">
        <v>1636476</v>
      </c>
      <c r="G610" s="112">
        <v>421166</v>
      </c>
      <c r="H610" s="111">
        <v>10956041</v>
      </c>
    </row>
    <row r="611" spans="1:8" x14ac:dyDescent="0.25">
      <c r="A611" s="176" t="s">
        <v>466</v>
      </c>
      <c r="B611" s="112">
        <v>5829484</v>
      </c>
      <c r="C611" s="113">
        <v>4465315</v>
      </c>
      <c r="D611" s="113">
        <v>1092668</v>
      </c>
      <c r="E611" s="113">
        <v>661546</v>
      </c>
      <c r="F611" s="113">
        <v>1888568</v>
      </c>
      <c r="G611" s="112">
        <v>492352</v>
      </c>
      <c r="H611" s="111">
        <v>14429933</v>
      </c>
    </row>
    <row r="612" spans="1:8" x14ac:dyDescent="0.25">
      <c r="A612" s="176" t="s">
        <v>467</v>
      </c>
      <c r="B612" s="112">
        <v>5299820</v>
      </c>
      <c r="C612" s="113">
        <v>4677485</v>
      </c>
      <c r="D612" s="113">
        <v>904836</v>
      </c>
      <c r="E612" s="113">
        <v>648597</v>
      </c>
      <c r="F612" s="113">
        <v>1660697</v>
      </c>
      <c r="G612" s="112">
        <v>423469</v>
      </c>
      <c r="H612" s="111">
        <v>13614904</v>
      </c>
    </row>
    <row r="613" spans="1:8" x14ac:dyDescent="0.25">
      <c r="A613" s="176" t="s">
        <v>468</v>
      </c>
      <c r="B613" s="112">
        <v>3315960</v>
      </c>
      <c r="C613" s="113">
        <v>2803411</v>
      </c>
      <c r="D613" s="113">
        <v>587596</v>
      </c>
      <c r="E613" s="113">
        <v>574638</v>
      </c>
      <c r="F613" s="113">
        <v>1590281</v>
      </c>
      <c r="G613" s="112">
        <v>308142</v>
      </c>
      <c r="H613" s="111">
        <v>9180028</v>
      </c>
    </row>
    <row r="614" spans="1:8" x14ac:dyDescent="0.25">
      <c r="A614" s="176" t="s">
        <v>469</v>
      </c>
      <c r="B614" s="112">
        <v>3914354</v>
      </c>
      <c r="C614" s="113">
        <v>3277781</v>
      </c>
      <c r="D614" s="113">
        <v>922873</v>
      </c>
      <c r="E614" s="113">
        <v>663270</v>
      </c>
      <c r="F614" s="113">
        <v>1568682</v>
      </c>
      <c r="G614" s="112">
        <v>466818</v>
      </c>
      <c r="H614" s="111">
        <v>10813778</v>
      </c>
    </row>
    <row r="615" spans="1:8" x14ac:dyDescent="0.25">
      <c r="A615" s="176" t="s">
        <v>470</v>
      </c>
      <c r="B615" s="112">
        <v>5521455</v>
      </c>
      <c r="C615" s="113">
        <v>3508393</v>
      </c>
      <c r="D615" s="113">
        <v>927561</v>
      </c>
      <c r="E615" s="113">
        <v>714515</v>
      </c>
      <c r="F615" s="113">
        <v>1768540</v>
      </c>
      <c r="G615" s="112">
        <v>463696</v>
      </c>
      <c r="H615" s="111">
        <v>12904160</v>
      </c>
    </row>
    <row r="616" spans="1:8" x14ac:dyDescent="0.25">
      <c r="A616" s="176" t="s">
        <v>471</v>
      </c>
      <c r="B616" s="112">
        <v>5719171</v>
      </c>
      <c r="C616" s="113">
        <v>4109591</v>
      </c>
      <c r="D616" s="113">
        <v>1016769</v>
      </c>
      <c r="E616" s="113">
        <v>757520</v>
      </c>
      <c r="F616" s="113">
        <v>1527259</v>
      </c>
      <c r="G616" s="112">
        <v>459987</v>
      </c>
      <c r="H616" s="111">
        <v>13590297</v>
      </c>
    </row>
    <row r="617" spans="1:8" x14ac:dyDescent="0.25">
      <c r="A617" s="176" t="s">
        <v>472</v>
      </c>
      <c r="B617" s="112">
        <v>5297611</v>
      </c>
      <c r="C617" s="113">
        <v>4070224</v>
      </c>
      <c r="D617" s="113">
        <v>1054497</v>
      </c>
      <c r="E617" s="113">
        <v>840819</v>
      </c>
      <c r="F617" s="113">
        <v>1258341</v>
      </c>
      <c r="G617" s="112">
        <v>320074</v>
      </c>
      <c r="H617" s="111">
        <v>12841566</v>
      </c>
    </row>
    <row r="618" spans="1:8" x14ac:dyDescent="0.25">
      <c r="A618" s="110" t="s">
        <v>474</v>
      </c>
      <c r="B618" s="78">
        <f>SUM(B599:B617)</f>
        <v>90450806</v>
      </c>
      <c r="C618" s="78">
        <f t="shared" ref="C618:H618" si="50">SUM(C599:C617)</f>
        <v>54355302</v>
      </c>
      <c r="D618" s="78">
        <f t="shared" si="50"/>
        <v>15580188</v>
      </c>
      <c r="E618" s="78">
        <f t="shared" si="50"/>
        <v>14642132</v>
      </c>
      <c r="F618" s="78">
        <f t="shared" si="50"/>
        <v>31280643</v>
      </c>
      <c r="G618" s="78">
        <f t="shared" si="50"/>
        <v>6735882</v>
      </c>
      <c r="H618" s="78">
        <f t="shared" si="50"/>
        <v>213044953</v>
      </c>
    </row>
    <row r="619" spans="1:8" x14ac:dyDescent="0.25">
      <c r="A619" s="108" t="s">
        <v>473</v>
      </c>
      <c r="B619" s="183">
        <f>B618/19</f>
        <v>4760568.7368421052</v>
      </c>
      <c r="C619" s="183">
        <f t="shared" ref="C619:H619" si="51">C618/19</f>
        <v>2860805.3684210526</v>
      </c>
      <c r="D619" s="183">
        <f t="shared" si="51"/>
        <v>820009.89473684214</v>
      </c>
      <c r="E619" s="183">
        <f t="shared" si="51"/>
        <v>770638.52631578944</v>
      </c>
      <c r="F619" s="183">
        <f t="shared" si="51"/>
        <v>1646349.6315789474</v>
      </c>
      <c r="G619" s="183">
        <f t="shared" si="51"/>
        <v>354520.10526315792</v>
      </c>
      <c r="H619" s="183">
        <f t="shared" si="51"/>
        <v>11212892.263157895</v>
      </c>
    </row>
    <row r="620" spans="1:8" x14ac:dyDescent="0.25">
      <c r="A620" s="176"/>
    </row>
    <row r="621" spans="1:8" x14ac:dyDescent="0.25">
      <c r="A621" s="114" t="s">
        <v>475</v>
      </c>
      <c r="B621" s="112">
        <v>3688722</v>
      </c>
      <c r="C621" s="113">
        <v>2558265</v>
      </c>
      <c r="D621" s="113">
        <v>746321</v>
      </c>
      <c r="E621" s="113">
        <v>809102</v>
      </c>
      <c r="F621" s="113">
        <v>1236537</v>
      </c>
      <c r="G621" s="112">
        <v>286230</v>
      </c>
      <c r="H621" s="111">
        <v>9325177</v>
      </c>
    </row>
    <row r="622" spans="1:8" x14ac:dyDescent="0.25">
      <c r="A622" s="114" t="s">
        <v>476</v>
      </c>
      <c r="B622" s="112">
        <v>3435097</v>
      </c>
      <c r="C622" s="113">
        <v>2781379</v>
      </c>
      <c r="D622" s="113">
        <v>747148</v>
      </c>
      <c r="E622" s="113">
        <v>947713</v>
      </c>
      <c r="F622" s="113">
        <v>1585677</v>
      </c>
      <c r="G622" s="112">
        <v>286604</v>
      </c>
      <c r="H622" s="111">
        <v>9783618</v>
      </c>
    </row>
    <row r="623" spans="1:8" x14ac:dyDescent="0.25">
      <c r="A623" s="114" t="s">
        <v>477</v>
      </c>
      <c r="B623" s="112">
        <v>4064485</v>
      </c>
      <c r="C623" s="113">
        <v>2465978</v>
      </c>
      <c r="D623" s="113">
        <v>855827</v>
      </c>
      <c r="E623" s="113">
        <v>957278</v>
      </c>
      <c r="F623" s="113">
        <v>1598686</v>
      </c>
      <c r="G623" s="112">
        <v>312121</v>
      </c>
      <c r="H623" s="111">
        <v>10254375</v>
      </c>
    </row>
    <row r="624" spans="1:8" x14ac:dyDescent="0.25">
      <c r="A624" s="114" t="s">
        <v>478</v>
      </c>
      <c r="B624" s="112">
        <v>6067102</v>
      </c>
      <c r="C624" s="113">
        <v>4323125</v>
      </c>
      <c r="D624" s="113">
        <v>1260222</v>
      </c>
      <c r="E624" s="113">
        <v>992652</v>
      </c>
      <c r="F624" s="113">
        <v>2017954</v>
      </c>
      <c r="G624" s="112">
        <v>487690</v>
      </c>
      <c r="H624" s="111">
        <v>15148745</v>
      </c>
    </row>
    <row r="625" spans="1:8" x14ac:dyDescent="0.25">
      <c r="A625" s="114" t="s">
        <v>479</v>
      </c>
      <c r="B625" s="112">
        <v>8328998</v>
      </c>
      <c r="C625" s="113">
        <v>5200217</v>
      </c>
      <c r="D625" s="113">
        <v>1348903</v>
      </c>
      <c r="E625" s="113">
        <v>1059052</v>
      </c>
      <c r="F625" s="113">
        <v>2194731</v>
      </c>
      <c r="G625" s="112">
        <v>475832</v>
      </c>
      <c r="H625" s="111">
        <v>18607733</v>
      </c>
    </row>
    <row r="626" spans="1:8" x14ac:dyDescent="0.25">
      <c r="A626" s="114" t="s">
        <v>480</v>
      </c>
      <c r="B626" s="112">
        <v>3560659</v>
      </c>
      <c r="C626" s="113">
        <v>2708072</v>
      </c>
      <c r="D626" s="113">
        <v>643116</v>
      </c>
      <c r="E626" s="113">
        <v>988140</v>
      </c>
      <c r="F626" s="113">
        <v>1557920</v>
      </c>
      <c r="G626" s="112">
        <v>285647</v>
      </c>
      <c r="H626" s="111">
        <v>9743554</v>
      </c>
    </row>
    <row r="627" spans="1:8" x14ac:dyDescent="0.25">
      <c r="A627" s="114" t="s">
        <v>481</v>
      </c>
      <c r="B627" s="112">
        <v>5093425</v>
      </c>
      <c r="C627" s="113">
        <v>3813644</v>
      </c>
      <c r="D627" s="113">
        <v>1080540</v>
      </c>
      <c r="E627" s="113">
        <v>1181403</v>
      </c>
      <c r="F627" s="113">
        <v>2147788</v>
      </c>
      <c r="G627" s="112">
        <v>354265</v>
      </c>
      <c r="H627" s="111">
        <v>13671065</v>
      </c>
    </row>
    <row r="628" spans="1:8" x14ac:dyDescent="0.25">
      <c r="A628" s="114" t="s">
        <v>482</v>
      </c>
      <c r="B628" s="112">
        <v>6154848</v>
      </c>
      <c r="C628" s="113">
        <v>2816920</v>
      </c>
      <c r="D628" s="113">
        <v>869244</v>
      </c>
      <c r="E628" s="113">
        <v>1112595</v>
      </c>
      <c r="F628" s="113">
        <v>2262429</v>
      </c>
      <c r="G628" s="112">
        <v>326787</v>
      </c>
      <c r="H628" s="111">
        <v>13542823</v>
      </c>
    </row>
    <row r="629" spans="1:8" x14ac:dyDescent="0.25">
      <c r="A629" s="114" t="s">
        <v>483</v>
      </c>
      <c r="B629" s="112">
        <v>4471015</v>
      </c>
      <c r="C629" s="113">
        <v>2963066</v>
      </c>
      <c r="D629" s="113">
        <v>1020387</v>
      </c>
      <c r="E629" s="113">
        <v>982973</v>
      </c>
      <c r="F629" s="113">
        <v>1987392</v>
      </c>
      <c r="G629" s="112">
        <v>359573</v>
      </c>
      <c r="H629" s="111">
        <v>11784406</v>
      </c>
    </row>
    <row r="630" spans="1:8" x14ac:dyDescent="0.25">
      <c r="A630" s="114" t="s">
        <v>484</v>
      </c>
      <c r="B630" s="112">
        <v>3933647</v>
      </c>
      <c r="C630" s="113">
        <v>3461284</v>
      </c>
      <c r="D630" s="113">
        <v>976579</v>
      </c>
      <c r="E630" s="113">
        <v>749775</v>
      </c>
      <c r="F630" s="113">
        <v>1565718</v>
      </c>
      <c r="G630" s="112">
        <v>278282</v>
      </c>
      <c r="H630" s="111">
        <v>10965285</v>
      </c>
    </row>
    <row r="631" spans="1:8" x14ac:dyDescent="0.25">
      <c r="A631" s="114" t="s">
        <v>485</v>
      </c>
      <c r="B631" s="112">
        <v>3377901</v>
      </c>
      <c r="C631" s="113">
        <v>2369698</v>
      </c>
      <c r="D631" s="113">
        <v>867915</v>
      </c>
      <c r="E631" s="113">
        <v>877960</v>
      </c>
      <c r="F631" s="113">
        <v>1565958</v>
      </c>
      <c r="G631" s="112">
        <v>374505</v>
      </c>
      <c r="H631" s="111">
        <v>9433937</v>
      </c>
    </row>
    <row r="632" spans="1:8" x14ac:dyDescent="0.25">
      <c r="A632" s="114" t="s">
        <v>486</v>
      </c>
      <c r="B632" s="112">
        <v>4546080</v>
      </c>
      <c r="C632" s="113">
        <v>2337227</v>
      </c>
      <c r="D632" s="113">
        <v>795710</v>
      </c>
      <c r="E632" s="113">
        <v>738028</v>
      </c>
      <c r="F632" s="113">
        <v>1852605</v>
      </c>
      <c r="G632" s="112">
        <v>339034</v>
      </c>
      <c r="H632" s="111">
        <v>10608684</v>
      </c>
    </row>
    <row r="633" spans="1:8" x14ac:dyDescent="0.25">
      <c r="A633" s="114" t="s">
        <v>487</v>
      </c>
      <c r="B633" s="112">
        <v>6438455</v>
      </c>
      <c r="C633" s="113">
        <v>2513567</v>
      </c>
      <c r="D633" s="113">
        <v>906745</v>
      </c>
      <c r="E633" s="113">
        <v>802839</v>
      </c>
      <c r="F633" s="113">
        <v>1914019</v>
      </c>
      <c r="G633" s="112">
        <v>344646</v>
      </c>
      <c r="H633" s="111">
        <v>12920271</v>
      </c>
    </row>
    <row r="634" spans="1:8" x14ac:dyDescent="0.25">
      <c r="A634" s="114" t="s">
        <v>488</v>
      </c>
      <c r="B634" s="112">
        <v>7143787</v>
      </c>
      <c r="C634" s="113">
        <v>2818407</v>
      </c>
      <c r="D634" s="113">
        <v>922466</v>
      </c>
      <c r="E634" s="113">
        <v>713352</v>
      </c>
      <c r="F634" s="113">
        <v>1805640</v>
      </c>
      <c r="G634" s="112">
        <v>315273</v>
      </c>
      <c r="H634" s="111">
        <v>13718925</v>
      </c>
    </row>
    <row r="635" spans="1:8" x14ac:dyDescent="0.25">
      <c r="A635" s="114" t="s">
        <v>489</v>
      </c>
      <c r="B635" s="112">
        <v>4511551</v>
      </c>
      <c r="C635" s="113">
        <v>1775326</v>
      </c>
      <c r="D635" s="113">
        <v>605465</v>
      </c>
      <c r="E635" s="113">
        <v>1063165</v>
      </c>
      <c r="F635" s="113">
        <v>1429528</v>
      </c>
      <c r="G635" s="112">
        <v>289017</v>
      </c>
      <c r="H635" s="111">
        <v>9674052</v>
      </c>
    </row>
    <row r="636" spans="1:8" x14ac:dyDescent="0.25">
      <c r="A636" s="114" t="s">
        <v>490</v>
      </c>
      <c r="B636" s="112">
        <v>9996700</v>
      </c>
      <c r="C636" s="113">
        <v>2933405</v>
      </c>
      <c r="D636" s="113">
        <v>1071247</v>
      </c>
      <c r="E636" s="113">
        <v>998121</v>
      </c>
      <c r="F636" s="113">
        <v>1582412</v>
      </c>
      <c r="G636" s="112">
        <v>329455</v>
      </c>
      <c r="H636" s="111">
        <v>16911340</v>
      </c>
    </row>
    <row r="637" spans="1:8" x14ac:dyDescent="0.25">
      <c r="A637" s="114" t="s">
        <v>491</v>
      </c>
      <c r="B637" s="112">
        <v>9743101</v>
      </c>
      <c r="C637" s="113">
        <v>2436671</v>
      </c>
      <c r="D637" s="113">
        <v>873593</v>
      </c>
      <c r="E637" s="113">
        <v>806462</v>
      </c>
      <c r="F637" s="113">
        <v>1420288</v>
      </c>
      <c r="G637" s="112">
        <v>351233</v>
      </c>
      <c r="H637" s="111">
        <v>15631348</v>
      </c>
    </row>
    <row r="638" spans="1:8" x14ac:dyDescent="0.25">
      <c r="A638" s="114" t="s">
        <v>492</v>
      </c>
      <c r="B638" s="112">
        <v>8171181</v>
      </c>
      <c r="C638" s="113">
        <v>3413578</v>
      </c>
      <c r="D638" s="113">
        <v>1115989</v>
      </c>
      <c r="E638" s="113">
        <v>827861</v>
      </c>
      <c r="F638" s="113">
        <v>1430989</v>
      </c>
      <c r="G638" s="112">
        <v>392641</v>
      </c>
      <c r="H638" s="111">
        <v>15352239</v>
      </c>
    </row>
    <row r="639" spans="1:8" x14ac:dyDescent="0.25">
      <c r="A639" s="114" t="s">
        <v>493</v>
      </c>
      <c r="B639" s="112">
        <v>5016051</v>
      </c>
      <c r="C639" s="113">
        <v>2468773</v>
      </c>
      <c r="D639" s="113">
        <v>989800</v>
      </c>
      <c r="E639" s="113">
        <v>737338</v>
      </c>
      <c r="F639" s="113">
        <v>1257000</v>
      </c>
      <c r="G639" s="112">
        <v>235062</v>
      </c>
      <c r="H639" s="111">
        <v>10704024</v>
      </c>
    </row>
    <row r="640" spans="1:8" x14ac:dyDescent="0.25">
      <c r="A640" s="110" t="s">
        <v>494</v>
      </c>
      <c r="B640" s="78">
        <f>SUM(B621:B639)</f>
        <v>107742805</v>
      </c>
      <c r="C640" s="78">
        <f t="shared" ref="C640:H640" si="52">SUM(C621:C639)</f>
        <v>56158602</v>
      </c>
      <c r="D640" s="78">
        <f t="shared" si="52"/>
        <v>17697217</v>
      </c>
      <c r="E640" s="78">
        <f t="shared" si="52"/>
        <v>17345809</v>
      </c>
      <c r="F640" s="78">
        <f t="shared" si="52"/>
        <v>32413271</v>
      </c>
      <c r="G640" s="78">
        <f t="shared" si="52"/>
        <v>6423897</v>
      </c>
      <c r="H640" s="78">
        <f t="shared" si="52"/>
        <v>237781601</v>
      </c>
    </row>
    <row r="641" spans="1:8" x14ac:dyDescent="0.25">
      <c r="A641" s="108" t="s">
        <v>495</v>
      </c>
      <c r="B641" s="183">
        <f>B640/19</f>
        <v>5670673.9473684207</v>
      </c>
      <c r="C641" s="183">
        <f t="shared" ref="C641:H641" si="53">C640/19</f>
        <v>2955715.8947368423</v>
      </c>
      <c r="D641" s="183">
        <f t="shared" si="53"/>
        <v>931432.47368421056</v>
      </c>
      <c r="E641" s="183">
        <f t="shared" si="53"/>
        <v>912937.31578947371</v>
      </c>
      <c r="F641" s="183">
        <f t="shared" si="53"/>
        <v>1705961.6315789474</v>
      </c>
      <c r="G641" s="183">
        <f t="shared" si="53"/>
        <v>338099.84210526315</v>
      </c>
      <c r="H641" s="183">
        <f t="shared" si="53"/>
        <v>12514821.105263159</v>
      </c>
    </row>
    <row r="642" spans="1:8" x14ac:dyDescent="0.25">
      <c r="A642" s="176"/>
    </row>
    <row r="643" spans="1:8" x14ac:dyDescent="0.25">
      <c r="A643" s="114" t="s">
        <v>496</v>
      </c>
      <c r="B643" s="112">
        <v>3597231</v>
      </c>
      <c r="C643" s="113">
        <v>2184161</v>
      </c>
      <c r="D643" s="113">
        <v>969574</v>
      </c>
      <c r="E643" s="113">
        <v>686213</v>
      </c>
      <c r="F643" s="113">
        <v>1313578</v>
      </c>
      <c r="G643" s="112">
        <v>252682</v>
      </c>
      <c r="H643" s="111">
        <v>9003439</v>
      </c>
    </row>
    <row r="644" spans="1:8" x14ac:dyDescent="0.25">
      <c r="A644" s="114" t="s">
        <v>497</v>
      </c>
      <c r="B644" s="112">
        <v>4099902</v>
      </c>
      <c r="C644" s="113">
        <v>2064109</v>
      </c>
      <c r="D644" s="113">
        <v>981729</v>
      </c>
      <c r="E644" s="113">
        <v>625779</v>
      </c>
      <c r="F644" s="113">
        <v>1522907</v>
      </c>
      <c r="G644" s="112">
        <v>344655</v>
      </c>
      <c r="H644" s="111">
        <v>9639081</v>
      </c>
    </row>
    <row r="645" spans="1:8" x14ac:dyDescent="0.25">
      <c r="A645" s="114" t="s">
        <v>498</v>
      </c>
      <c r="B645" s="112">
        <v>4597452</v>
      </c>
      <c r="C645" s="113">
        <v>2106884</v>
      </c>
      <c r="D645" s="113">
        <v>983395</v>
      </c>
      <c r="E645" s="113">
        <v>632909</v>
      </c>
      <c r="F645" s="113">
        <v>1469060</v>
      </c>
      <c r="G645" s="112">
        <v>306819</v>
      </c>
      <c r="H645" s="111">
        <v>10096519</v>
      </c>
    </row>
    <row r="646" spans="1:8" x14ac:dyDescent="0.25">
      <c r="A646" s="114" t="s">
        <v>499</v>
      </c>
      <c r="B646" s="112">
        <v>6037097</v>
      </c>
      <c r="C646" s="113">
        <v>1954039</v>
      </c>
      <c r="D646" s="113">
        <v>998953</v>
      </c>
      <c r="E646" s="113">
        <v>689142</v>
      </c>
      <c r="F646" s="113">
        <v>1602678</v>
      </c>
      <c r="G646" s="112">
        <v>265077</v>
      </c>
      <c r="H646" s="111">
        <v>11546986</v>
      </c>
    </row>
    <row r="647" spans="1:8" x14ac:dyDescent="0.25">
      <c r="A647" s="114" t="s">
        <v>500</v>
      </c>
      <c r="B647" s="112">
        <v>6993446</v>
      </c>
      <c r="C647" s="113">
        <v>2601529</v>
      </c>
      <c r="D647" s="113">
        <v>1056547</v>
      </c>
      <c r="E647" s="113">
        <v>681735</v>
      </c>
      <c r="F647" s="113">
        <v>1257436</v>
      </c>
      <c r="G647" s="112">
        <v>275373</v>
      </c>
      <c r="H647" s="111">
        <v>12866066</v>
      </c>
    </row>
    <row r="648" spans="1:8" x14ac:dyDescent="0.25">
      <c r="A648" s="114" t="s">
        <v>501</v>
      </c>
      <c r="B648" s="112">
        <v>3471084</v>
      </c>
      <c r="C648" s="113">
        <v>1728358</v>
      </c>
      <c r="D648" s="113">
        <v>1005463</v>
      </c>
      <c r="E648" s="113">
        <v>627219</v>
      </c>
      <c r="F648" s="113">
        <v>1536537</v>
      </c>
      <c r="G648" s="112">
        <v>257184</v>
      </c>
      <c r="H648" s="111">
        <v>8625845</v>
      </c>
    </row>
    <row r="649" spans="1:8" x14ac:dyDescent="0.25">
      <c r="A649" s="114" t="s">
        <v>502</v>
      </c>
      <c r="B649" s="112">
        <v>4177640</v>
      </c>
      <c r="C649" s="113">
        <v>2614815</v>
      </c>
      <c r="D649" s="113">
        <v>1171491</v>
      </c>
      <c r="E649" s="113">
        <v>668776</v>
      </c>
      <c r="F649" s="113">
        <v>1502075</v>
      </c>
      <c r="G649" s="112">
        <v>297058</v>
      </c>
      <c r="H649" s="111">
        <v>10431855</v>
      </c>
    </row>
    <row r="650" spans="1:8" x14ac:dyDescent="0.25">
      <c r="A650" s="114" t="s">
        <v>503</v>
      </c>
      <c r="B650" s="112">
        <v>4612853</v>
      </c>
      <c r="C650" s="113">
        <v>3267872</v>
      </c>
      <c r="D650" s="113">
        <v>1207348</v>
      </c>
      <c r="E650" s="113">
        <v>942046</v>
      </c>
      <c r="F650" s="113">
        <v>2163262</v>
      </c>
      <c r="G650" s="112">
        <v>376863</v>
      </c>
      <c r="H650" s="111">
        <v>12570244</v>
      </c>
    </row>
    <row r="651" spans="1:8" x14ac:dyDescent="0.25">
      <c r="A651" s="114" t="s">
        <v>504</v>
      </c>
      <c r="B651" s="112">
        <v>5418893</v>
      </c>
      <c r="C651" s="113">
        <v>4124025</v>
      </c>
      <c r="D651" s="113">
        <v>1047939</v>
      </c>
      <c r="E651" s="113">
        <v>775013</v>
      </c>
      <c r="F651" s="113">
        <v>1519421</v>
      </c>
      <c r="G651" s="112">
        <v>270680</v>
      </c>
      <c r="H651" s="111">
        <v>13155971</v>
      </c>
    </row>
    <row r="652" spans="1:8" x14ac:dyDescent="0.25">
      <c r="A652" s="114" t="s">
        <v>505</v>
      </c>
      <c r="B652" s="112">
        <v>7032268</v>
      </c>
      <c r="C652" s="113">
        <v>3456167</v>
      </c>
      <c r="D652" s="113">
        <v>971954</v>
      </c>
      <c r="E652" s="113">
        <v>632240</v>
      </c>
      <c r="F652" s="113">
        <v>1395908</v>
      </c>
      <c r="G652" s="112">
        <v>269840</v>
      </c>
      <c r="H652" s="111">
        <v>13758377</v>
      </c>
    </row>
    <row r="653" spans="1:8" x14ac:dyDescent="0.25">
      <c r="A653" s="114" t="s">
        <v>506</v>
      </c>
      <c r="B653" s="112">
        <v>3928049</v>
      </c>
      <c r="C653" s="113">
        <v>3077330</v>
      </c>
      <c r="D653" s="113">
        <v>633361</v>
      </c>
      <c r="E653" s="113">
        <v>560958</v>
      </c>
      <c r="F653" s="113">
        <v>1296348</v>
      </c>
      <c r="G653" s="112">
        <v>272690</v>
      </c>
      <c r="H653" s="111">
        <v>9768736</v>
      </c>
    </row>
    <row r="654" spans="1:8" x14ac:dyDescent="0.25">
      <c r="A654" s="114" t="s">
        <v>507</v>
      </c>
      <c r="B654" s="112">
        <v>5668976</v>
      </c>
      <c r="C654" s="113">
        <v>3395731</v>
      </c>
      <c r="D654" s="113">
        <v>796645</v>
      </c>
      <c r="E654" s="113">
        <v>584104</v>
      </c>
      <c r="F654" s="113">
        <v>1597040</v>
      </c>
      <c r="G654" s="112">
        <v>259900</v>
      </c>
      <c r="H654" s="111">
        <v>12302396</v>
      </c>
    </row>
    <row r="655" spans="1:8" x14ac:dyDescent="0.25">
      <c r="A655" s="114" t="s">
        <v>508</v>
      </c>
      <c r="B655" s="112">
        <v>4143305</v>
      </c>
      <c r="C655" s="113">
        <v>3263558</v>
      </c>
      <c r="D655" s="113">
        <v>708298</v>
      </c>
      <c r="E655" s="113">
        <v>623192</v>
      </c>
      <c r="F655" s="113">
        <v>1546328</v>
      </c>
      <c r="G655" s="112">
        <v>243628</v>
      </c>
      <c r="H655" s="111">
        <v>10528309</v>
      </c>
    </row>
    <row r="656" spans="1:8" x14ac:dyDescent="0.25">
      <c r="A656" s="114" t="s">
        <v>509</v>
      </c>
      <c r="B656" s="112">
        <v>5400841</v>
      </c>
      <c r="C656" s="113">
        <v>2849129</v>
      </c>
      <c r="D656" s="113">
        <v>788268</v>
      </c>
      <c r="E656" s="113">
        <v>713272</v>
      </c>
      <c r="F656" s="113">
        <v>1867705</v>
      </c>
      <c r="G656" s="112">
        <v>233472</v>
      </c>
      <c r="H656" s="111">
        <v>11852687</v>
      </c>
    </row>
    <row r="657" spans="1:8" x14ac:dyDescent="0.25">
      <c r="A657" s="114" t="s">
        <v>510</v>
      </c>
      <c r="B657" s="112">
        <v>5318987</v>
      </c>
      <c r="C657" s="113">
        <v>2844999</v>
      </c>
      <c r="D657" s="113">
        <v>784419</v>
      </c>
      <c r="E657" s="113">
        <v>471168</v>
      </c>
      <c r="F657" s="113">
        <v>1451579</v>
      </c>
      <c r="G657" s="112">
        <v>313863</v>
      </c>
      <c r="H657" s="111">
        <v>11185015</v>
      </c>
    </row>
    <row r="658" spans="1:8" x14ac:dyDescent="0.25">
      <c r="A658" s="114" t="s">
        <v>511</v>
      </c>
      <c r="B658" s="112">
        <v>3336708</v>
      </c>
      <c r="C658" s="113">
        <v>2456300</v>
      </c>
      <c r="D658" s="113">
        <v>775080</v>
      </c>
      <c r="E658" s="113">
        <v>560570</v>
      </c>
      <c r="F658" s="113">
        <v>1393436</v>
      </c>
      <c r="G658" s="112">
        <v>308396</v>
      </c>
      <c r="H658" s="111">
        <v>8830490</v>
      </c>
    </row>
    <row r="659" spans="1:8" x14ac:dyDescent="0.25">
      <c r="A659" s="114" t="s">
        <v>512</v>
      </c>
      <c r="B659" s="112">
        <v>3984097</v>
      </c>
      <c r="C659" s="113">
        <v>2361533</v>
      </c>
      <c r="D659" s="113">
        <v>738993</v>
      </c>
      <c r="E659" s="113">
        <v>659925</v>
      </c>
      <c r="F659" s="113">
        <v>1275392</v>
      </c>
      <c r="G659" s="112">
        <v>287766</v>
      </c>
      <c r="H659" s="111">
        <v>9307706</v>
      </c>
    </row>
    <row r="660" spans="1:8" x14ac:dyDescent="0.25">
      <c r="A660" s="114" t="s">
        <v>513</v>
      </c>
      <c r="B660" s="112">
        <v>7656748</v>
      </c>
      <c r="C660" s="113">
        <v>2526008</v>
      </c>
      <c r="D660" s="113">
        <v>1081765</v>
      </c>
      <c r="E660" s="113">
        <v>595816</v>
      </c>
      <c r="F660" s="113">
        <v>1428835</v>
      </c>
      <c r="G660" s="112">
        <v>344595</v>
      </c>
      <c r="H660" s="111">
        <v>13633767</v>
      </c>
    </row>
    <row r="661" spans="1:8" x14ac:dyDescent="0.25">
      <c r="A661" s="114" t="s">
        <v>514</v>
      </c>
      <c r="B661" s="112">
        <v>7150955</v>
      </c>
      <c r="C661" s="113">
        <v>2970342</v>
      </c>
      <c r="D661" s="113">
        <v>964149</v>
      </c>
      <c r="E661" s="113">
        <v>717320</v>
      </c>
      <c r="F661" s="113">
        <v>1614389</v>
      </c>
      <c r="G661" s="112">
        <v>341411</v>
      </c>
      <c r="H661" s="111">
        <v>13758566</v>
      </c>
    </row>
    <row r="662" spans="1:8" x14ac:dyDescent="0.25">
      <c r="A662" s="114" t="s">
        <v>515</v>
      </c>
      <c r="B662" s="112">
        <v>4496258</v>
      </c>
      <c r="C662" s="113">
        <v>2720507</v>
      </c>
      <c r="D662" s="113">
        <v>845789</v>
      </c>
      <c r="E662" s="113">
        <v>637574</v>
      </c>
      <c r="F662" s="113">
        <v>1402918</v>
      </c>
      <c r="G662" s="112">
        <v>382845</v>
      </c>
      <c r="H662" s="111">
        <v>10485891</v>
      </c>
    </row>
    <row r="663" spans="1:8" x14ac:dyDescent="0.25">
      <c r="A663" s="114" t="s">
        <v>516</v>
      </c>
      <c r="B663" s="112">
        <v>3427056</v>
      </c>
      <c r="C663" s="113">
        <v>1873230</v>
      </c>
      <c r="D663" s="113">
        <v>598647</v>
      </c>
      <c r="E663" s="113">
        <v>752193</v>
      </c>
      <c r="F663" s="113">
        <v>1315643</v>
      </c>
      <c r="G663" s="112">
        <v>408842</v>
      </c>
      <c r="H663" s="111">
        <v>8375611</v>
      </c>
    </row>
    <row r="664" spans="1:8" x14ac:dyDescent="0.25">
      <c r="A664" s="114" t="s">
        <v>517</v>
      </c>
      <c r="B664" s="112">
        <v>3745416</v>
      </c>
      <c r="C664" s="113">
        <v>2126953</v>
      </c>
      <c r="D664" s="113">
        <v>758256</v>
      </c>
      <c r="E664" s="113">
        <v>931961</v>
      </c>
      <c r="F664" s="113">
        <v>1205539</v>
      </c>
      <c r="G664" s="112">
        <v>262041</v>
      </c>
      <c r="H664" s="111">
        <v>9030166</v>
      </c>
    </row>
    <row r="665" spans="1:8" x14ac:dyDescent="0.25">
      <c r="A665" s="114" t="s">
        <v>518</v>
      </c>
      <c r="B665" s="112">
        <v>5817541</v>
      </c>
      <c r="C665" s="113">
        <v>2647567</v>
      </c>
      <c r="D665" s="113">
        <v>991394</v>
      </c>
      <c r="E665" s="113">
        <v>1158351</v>
      </c>
      <c r="F665" s="113">
        <v>1753502</v>
      </c>
      <c r="G665" s="112">
        <v>235568</v>
      </c>
      <c r="H665" s="111">
        <v>12603923</v>
      </c>
    </row>
    <row r="666" spans="1:8" x14ac:dyDescent="0.25">
      <c r="A666" s="110" t="s">
        <v>519</v>
      </c>
      <c r="B666" s="78">
        <f>SUM(B643:B665)</f>
        <v>114112803</v>
      </c>
      <c r="C666" s="78">
        <f t="shared" ref="C666:H666" si="54">SUM(C643:C665)</f>
        <v>61215146</v>
      </c>
      <c r="D666" s="78">
        <f t="shared" si="54"/>
        <v>20859457</v>
      </c>
      <c r="E666" s="78">
        <f t="shared" si="54"/>
        <v>15927476</v>
      </c>
      <c r="F666" s="78">
        <f t="shared" si="54"/>
        <v>34431516</v>
      </c>
      <c r="G666" s="78">
        <f t="shared" si="54"/>
        <v>6811248</v>
      </c>
      <c r="H666" s="78">
        <f t="shared" si="54"/>
        <v>253357646</v>
      </c>
    </row>
    <row r="667" spans="1:8" x14ac:dyDescent="0.25">
      <c r="A667" s="108" t="s">
        <v>520</v>
      </c>
      <c r="B667" s="183">
        <f>B666/23</f>
        <v>4961426.2173913047</v>
      </c>
      <c r="C667" s="183">
        <f>C666/23</f>
        <v>2661528.086956522</v>
      </c>
      <c r="D667" s="183">
        <f>D666/23</f>
        <v>906932.91304347827</v>
      </c>
      <c r="E667" s="191" t="s">
        <v>521</v>
      </c>
      <c r="F667" s="183">
        <f>F666/23</f>
        <v>1497022.4347826086</v>
      </c>
      <c r="G667" s="183">
        <f>G666/23</f>
        <v>296141.21739130432</v>
      </c>
      <c r="H667" s="183" t="s">
        <v>522</v>
      </c>
    </row>
    <row r="668" spans="1:8" ht="15" customHeight="1" x14ac:dyDescent="0.25">
      <c r="A668" s="176"/>
    </row>
    <row r="669" spans="1:8" ht="15" customHeight="1" x14ac:dyDescent="0.25">
      <c r="A669" s="193" t="s">
        <v>523</v>
      </c>
      <c r="B669" s="113">
        <v>4776481</v>
      </c>
      <c r="C669" s="113">
        <v>2602504</v>
      </c>
      <c r="D669" s="113">
        <v>822376</v>
      </c>
      <c r="E669" s="113">
        <v>797145</v>
      </c>
      <c r="F669" s="113">
        <v>1521178</v>
      </c>
      <c r="G669" s="113">
        <v>233803</v>
      </c>
      <c r="H669" s="113">
        <v>10753487</v>
      </c>
    </row>
    <row r="670" spans="1:8" x14ac:dyDescent="0.25">
      <c r="A670" s="194" t="s">
        <v>524</v>
      </c>
      <c r="B670" s="113">
        <v>2984042</v>
      </c>
      <c r="C670" s="113">
        <v>129070</v>
      </c>
      <c r="D670" s="113">
        <v>136613</v>
      </c>
      <c r="E670" s="113">
        <v>2795</v>
      </c>
      <c r="F670" s="113" t="s">
        <v>547</v>
      </c>
      <c r="G670" s="113" t="s">
        <v>547</v>
      </c>
      <c r="H670" s="113">
        <v>3252520</v>
      </c>
    </row>
    <row r="671" spans="1:8" x14ac:dyDescent="0.25">
      <c r="A671" s="194" t="s">
        <v>525</v>
      </c>
      <c r="B671" s="113">
        <v>4682748</v>
      </c>
      <c r="C671" s="113">
        <v>1449028</v>
      </c>
      <c r="D671" s="113">
        <v>358179</v>
      </c>
      <c r="E671" s="113">
        <v>631338</v>
      </c>
      <c r="F671" s="113">
        <v>1196363</v>
      </c>
      <c r="G671" s="113">
        <v>156698</v>
      </c>
      <c r="H671" s="113">
        <v>8474354</v>
      </c>
    </row>
    <row r="672" spans="1:8" x14ac:dyDescent="0.25">
      <c r="A672" s="194" t="s">
        <v>526</v>
      </c>
      <c r="B672" s="113">
        <v>5664612</v>
      </c>
      <c r="C672" s="113">
        <v>1824503</v>
      </c>
      <c r="D672" s="113">
        <v>833728</v>
      </c>
      <c r="E672" s="113">
        <v>737961</v>
      </c>
      <c r="F672" s="113">
        <v>1658377</v>
      </c>
      <c r="G672" s="113">
        <v>241317</v>
      </c>
      <c r="H672" s="113">
        <v>10960498</v>
      </c>
    </row>
    <row r="673" spans="1:8" x14ac:dyDescent="0.25">
      <c r="A673" s="194" t="s">
        <v>527</v>
      </c>
      <c r="B673" s="113">
        <v>6829334</v>
      </c>
      <c r="C673" s="113">
        <v>2771407</v>
      </c>
      <c r="D673" s="113">
        <v>787333</v>
      </c>
      <c r="E673" s="113">
        <v>1026552</v>
      </c>
      <c r="F673" s="113">
        <v>2024531</v>
      </c>
      <c r="G673" s="113">
        <v>301977</v>
      </c>
      <c r="H673" s="113">
        <v>13741134</v>
      </c>
    </row>
    <row r="674" spans="1:8" x14ac:dyDescent="0.25">
      <c r="A674" s="194" t="s">
        <v>528</v>
      </c>
      <c r="B674" s="113">
        <v>5599536</v>
      </c>
      <c r="C674" s="113">
        <v>2434153</v>
      </c>
      <c r="D674" s="113">
        <v>794294</v>
      </c>
      <c r="E674" s="113">
        <v>919213</v>
      </c>
      <c r="F674" s="113">
        <v>1911940</v>
      </c>
      <c r="G674" s="113">
        <v>231552</v>
      </c>
      <c r="H674" s="113">
        <v>11890688</v>
      </c>
    </row>
    <row r="675" spans="1:8" x14ac:dyDescent="0.25">
      <c r="A675" s="194" t="s">
        <v>529</v>
      </c>
      <c r="B675" s="113">
        <v>3745932</v>
      </c>
      <c r="C675" s="113">
        <v>1926337</v>
      </c>
      <c r="D675" s="113">
        <v>878504</v>
      </c>
      <c r="E675" s="113">
        <v>881005</v>
      </c>
      <c r="F675" s="113">
        <v>2035540</v>
      </c>
      <c r="G675" s="113">
        <v>262234</v>
      </c>
      <c r="H675" s="113">
        <v>9729552</v>
      </c>
    </row>
    <row r="676" spans="1:8" x14ac:dyDescent="0.25">
      <c r="A676" s="194" t="s">
        <v>530</v>
      </c>
      <c r="B676" s="113">
        <v>4270300</v>
      </c>
      <c r="C676" s="113">
        <v>1719405</v>
      </c>
      <c r="D676" s="113">
        <v>717362</v>
      </c>
      <c r="E676" s="113">
        <v>1081162</v>
      </c>
      <c r="F676" s="113">
        <v>1996757</v>
      </c>
      <c r="G676" s="113">
        <v>266593</v>
      </c>
      <c r="H676" s="113">
        <v>10051579</v>
      </c>
    </row>
    <row r="677" spans="1:8" x14ac:dyDescent="0.25">
      <c r="A677" s="194" t="s">
        <v>531</v>
      </c>
      <c r="B677" s="113">
        <v>6031477</v>
      </c>
      <c r="C677" s="113">
        <v>2092808</v>
      </c>
      <c r="D677" s="113">
        <v>658594</v>
      </c>
      <c r="E677" s="113">
        <v>1256440</v>
      </c>
      <c r="F677" s="113">
        <v>2577495</v>
      </c>
      <c r="G677" s="113">
        <v>304546</v>
      </c>
      <c r="H677" s="113">
        <v>12921360</v>
      </c>
    </row>
    <row r="678" spans="1:8" x14ac:dyDescent="0.25">
      <c r="A678" s="194" t="s">
        <v>532</v>
      </c>
      <c r="B678" s="113">
        <v>5413280</v>
      </c>
      <c r="C678" s="113">
        <v>2341076</v>
      </c>
      <c r="D678" s="113">
        <v>759246</v>
      </c>
      <c r="E678" s="113">
        <v>1247769</v>
      </c>
      <c r="F678" s="113">
        <v>2360526</v>
      </c>
      <c r="G678" s="113">
        <v>260014</v>
      </c>
      <c r="H678" s="113">
        <v>12381911</v>
      </c>
    </row>
    <row r="679" spans="1:8" x14ac:dyDescent="0.25">
      <c r="A679" s="194" t="s">
        <v>533</v>
      </c>
      <c r="B679" s="113">
        <v>4691646</v>
      </c>
      <c r="C679" s="113">
        <v>2320889</v>
      </c>
      <c r="D679" s="113">
        <v>741033</v>
      </c>
      <c r="E679" s="113">
        <v>955538</v>
      </c>
      <c r="F679" s="113">
        <v>1918663</v>
      </c>
      <c r="G679" s="113">
        <v>216120</v>
      </c>
      <c r="H679" s="113">
        <v>10843889</v>
      </c>
    </row>
    <row r="680" spans="1:8" x14ac:dyDescent="0.25">
      <c r="A680" s="194" t="s">
        <v>534</v>
      </c>
      <c r="B680" s="113">
        <v>7952667</v>
      </c>
      <c r="C680" s="113">
        <v>4768885</v>
      </c>
      <c r="D680" s="113">
        <v>1053945</v>
      </c>
      <c r="E680" s="113">
        <v>891305</v>
      </c>
      <c r="F680" s="113">
        <v>1992444</v>
      </c>
      <c r="G680" s="113">
        <v>383490</v>
      </c>
      <c r="H680" s="113">
        <v>17042736</v>
      </c>
    </row>
    <row r="681" spans="1:8" x14ac:dyDescent="0.25">
      <c r="A681" s="194" t="s">
        <v>535</v>
      </c>
      <c r="B681" s="113">
        <v>4621405</v>
      </c>
      <c r="C681" s="113">
        <v>3204158</v>
      </c>
      <c r="D681" s="113">
        <v>802420</v>
      </c>
      <c r="E681" s="113">
        <v>869226</v>
      </c>
      <c r="F681" s="113">
        <v>1659912</v>
      </c>
      <c r="G681" s="113">
        <v>248129</v>
      </c>
      <c r="H681" s="113">
        <v>11405250</v>
      </c>
    </row>
    <row r="682" spans="1:8" x14ac:dyDescent="0.25">
      <c r="A682" s="194" t="s">
        <v>536</v>
      </c>
      <c r="B682" s="113">
        <v>5177783</v>
      </c>
      <c r="C682" s="113">
        <v>2031334</v>
      </c>
      <c r="D682" s="113">
        <v>796704</v>
      </c>
      <c r="E682" s="113">
        <v>854256</v>
      </c>
      <c r="F682" s="113">
        <v>1631745</v>
      </c>
      <c r="G682" s="113">
        <v>269265</v>
      </c>
      <c r="H682" s="113">
        <v>10761087</v>
      </c>
    </row>
    <row r="683" spans="1:8" x14ac:dyDescent="0.25">
      <c r="A683" s="194" t="s">
        <v>537</v>
      </c>
      <c r="B683" s="113">
        <v>5457086</v>
      </c>
      <c r="C683" s="113">
        <v>2778282</v>
      </c>
      <c r="D683" s="113">
        <v>739392</v>
      </c>
      <c r="E683" s="113">
        <v>1040160</v>
      </c>
      <c r="F683" s="113">
        <v>1743367</v>
      </c>
      <c r="G683" s="113">
        <v>251267</v>
      </c>
      <c r="H683" s="113">
        <v>12009554</v>
      </c>
    </row>
    <row r="684" spans="1:8" x14ac:dyDescent="0.25">
      <c r="A684" s="194" t="s">
        <v>538</v>
      </c>
      <c r="B684" s="113">
        <v>6438146</v>
      </c>
      <c r="C684" s="113">
        <v>3396122</v>
      </c>
      <c r="D684" s="113">
        <v>1148289</v>
      </c>
      <c r="E684" s="113">
        <v>900740</v>
      </c>
      <c r="F684" s="113">
        <v>1840642</v>
      </c>
      <c r="G684" s="113">
        <v>282750</v>
      </c>
      <c r="H684" s="113">
        <v>14006689</v>
      </c>
    </row>
    <row r="685" spans="1:8" x14ac:dyDescent="0.25">
      <c r="A685" s="194" t="s">
        <v>539</v>
      </c>
      <c r="B685" s="113">
        <v>5784947</v>
      </c>
      <c r="C685" s="113">
        <v>2458381</v>
      </c>
      <c r="D685" s="113">
        <v>1068235</v>
      </c>
      <c r="E685" s="113">
        <v>931396</v>
      </c>
      <c r="F685" s="113">
        <v>1598278</v>
      </c>
      <c r="G685" s="113">
        <v>295876</v>
      </c>
      <c r="H685" s="113">
        <v>12137113</v>
      </c>
    </row>
    <row r="686" spans="1:8" x14ac:dyDescent="0.25">
      <c r="A686" s="194" t="s">
        <v>540</v>
      </c>
      <c r="B686" s="113">
        <v>4388954</v>
      </c>
      <c r="C686" s="113">
        <v>2106029</v>
      </c>
      <c r="D686" s="113">
        <v>695812</v>
      </c>
      <c r="E686" s="113">
        <v>875327</v>
      </c>
      <c r="F686" s="113">
        <v>1424560</v>
      </c>
      <c r="G686" s="113">
        <v>224331</v>
      </c>
      <c r="H686" s="113">
        <v>9715013</v>
      </c>
    </row>
    <row r="687" spans="1:8" x14ac:dyDescent="0.25">
      <c r="A687" s="194" t="s">
        <v>541</v>
      </c>
      <c r="B687" s="113">
        <v>9143228</v>
      </c>
      <c r="C687" s="113">
        <v>4619262</v>
      </c>
      <c r="D687" s="113">
        <v>1368058</v>
      </c>
      <c r="E687" s="113">
        <v>1002598</v>
      </c>
      <c r="F687" s="113">
        <v>1930015</v>
      </c>
      <c r="G687" s="113">
        <v>397964</v>
      </c>
      <c r="H687" s="113">
        <v>18461126</v>
      </c>
    </row>
    <row r="688" spans="1:8" x14ac:dyDescent="0.25">
      <c r="A688" s="194" t="s">
        <v>542</v>
      </c>
      <c r="B688" s="113">
        <v>7545420</v>
      </c>
      <c r="C688" s="113">
        <v>3686487</v>
      </c>
      <c r="D688" s="113">
        <v>1476692</v>
      </c>
      <c r="E688" s="113">
        <v>1043456</v>
      </c>
      <c r="F688" s="113">
        <v>1762756</v>
      </c>
      <c r="G688" s="113">
        <v>389665</v>
      </c>
      <c r="H688" s="113">
        <v>15904476</v>
      </c>
    </row>
    <row r="689" spans="1:8" x14ac:dyDescent="0.25">
      <c r="A689" s="194" t="s">
        <v>543</v>
      </c>
      <c r="B689" s="113">
        <v>5148247</v>
      </c>
      <c r="C689" s="113">
        <v>2605772</v>
      </c>
      <c r="D689" s="113">
        <v>867879</v>
      </c>
      <c r="E689" s="113">
        <v>1019773</v>
      </c>
      <c r="F689" s="113">
        <v>2015582</v>
      </c>
      <c r="G689" s="113">
        <v>264193</v>
      </c>
      <c r="H689" s="113">
        <v>11921446</v>
      </c>
    </row>
    <row r="690" spans="1:8" x14ac:dyDescent="0.25">
      <c r="A690" s="194" t="s">
        <v>544</v>
      </c>
      <c r="B690" s="113">
        <v>6960695</v>
      </c>
      <c r="C690" s="113">
        <v>3705694</v>
      </c>
      <c r="D690" s="113">
        <v>1012215</v>
      </c>
      <c r="E690" s="113">
        <v>711037</v>
      </c>
      <c r="F690" s="113">
        <v>1653644</v>
      </c>
      <c r="G690" s="113">
        <v>242484</v>
      </c>
      <c r="H690" s="113">
        <v>14285769</v>
      </c>
    </row>
    <row r="691" spans="1:8" x14ac:dyDescent="0.25">
      <c r="A691" s="110" t="s">
        <v>545</v>
      </c>
      <c r="B691" s="78">
        <f>SUM(B669:B690)</f>
        <v>123307966</v>
      </c>
      <c r="C691" s="78">
        <f t="shared" ref="C691:H691" si="55">SUM(C669:C690)</f>
        <v>56971586</v>
      </c>
      <c r="D691" s="78">
        <f t="shared" si="55"/>
        <v>18516903</v>
      </c>
      <c r="E691" s="78">
        <f t="shared" si="55"/>
        <v>19676192</v>
      </c>
      <c r="F691" s="78">
        <f t="shared" si="55"/>
        <v>38454315</v>
      </c>
      <c r="G691" s="78">
        <f t="shared" si="55"/>
        <v>5724268</v>
      </c>
      <c r="H691" s="78">
        <f t="shared" si="55"/>
        <v>262651231</v>
      </c>
    </row>
    <row r="692" spans="1:8" x14ac:dyDescent="0.25">
      <c r="A692" s="108" t="s">
        <v>546</v>
      </c>
      <c r="B692" s="183">
        <f>B691/22</f>
        <v>5604907.5454545459</v>
      </c>
      <c r="C692" s="183">
        <f t="shared" ref="C692:H692" si="56">C691/22</f>
        <v>2589617.5454545454</v>
      </c>
      <c r="D692" s="183">
        <f t="shared" si="56"/>
        <v>841677.40909090906</v>
      </c>
      <c r="E692" s="183">
        <f t="shared" si="56"/>
        <v>894372.36363636365</v>
      </c>
      <c r="F692" s="183">
        <f t="shared" si="56"/>
        <v>1747923.4090909092</v>
      </c>
      <c r="G692" s="183">
        <f t="shared" si="56"/>
        <v>260194</v>
      </c>
      <c r="H692" s="183">
        <f t="shared" si="56"/>
        <v>11938692.318181818</v>
      </c>
    </row>
    <row r="693" spans="1:8" x14ac:dyDescent="0.25">
      <c r="A693" s="176"/>
      <c r="E693" s="176"/>
    </row>
    <row r="694" spans="1:8" ht="21" x14ac:dyDescent="0.35">
      <c r="A694" s="117">
        <v>2010</v>
      </c>
    </row>
    <row r="695" spans="1:8" ht="46.5" customHeight="1" x14ac:dyDescent="0.25">
      <c r="A695" s="116" t="s">
        <v>189</v>
      </c>
      <c r="B695" s="115" t="s">
        <v>0</v>
      </c>
      <c r="C695" s="115" t="s">
        <v>1</v>
      </c>
      <c r="D695" s="115" t="s">
        <v>2</v>
      </c>
      <c r="E695" s="115" t="s">
        <v>3</v>
      </c>
      <c r="F695" s="115" t="s">
        <v>50</v>
      </c>
      <c r="G695" s="115" t="s">
        <v>52</v>
      </c>
      <c r="H695" s="115" t="s">
        <v>13</v>
      </c>
    </row>
    <row r="696" spans="1:8" x14ac:dyDescent="0.25">
      <c r="A696" s="176" t="s">
        <v>548</v>
      </c>
      <c r="B696" s="113">
        <v>3995186</v>
      </c>
      <c r="C696" s="113">
        <v>2380925</v>
      </c>
      <c r="D696" s="113">
        <v>639452</v>
      </c>
      <c r="E696" s="113">
        <v>638757</v>
      </c>
      <c r="F696" s="113">
        <v>1393184</v>
      </c>
      <c r="G696" s="113">
        <v>168132</v>
      </c>
      <c r="H696" s="113">
        <v>9215636</v>
      </c>
    </row>
    <row r="697" spans="1:8" x14ac:dyDescent="0.25">
      <c r="A697" s="176" t="s">
        <v>549</v>
      </c>
      <c r="B697" s="113">
        <v>7517941</v>
      </c>
      <c r="C697" s="113">
        <v>4676634</v>
      </c>
      <c r="D697" s="113">
        <v>1335404</v>
      </c>
      <c r="E697" s="113">
        <v>756214</v>
      </c>
      <c r="F697" s="113">
        <v>1909048</v>
      </c>
      <c r="G697" s="113">
        <v>378453</v>
      </c>
      <c r="H697" s="113">
        <v>16573694</v>
      </c>
    </row>
    <row r="698" spans="1:8" x14ac:dyDescent="0.25">
      <c r="A698" s="176" t="s">
        <v>550</v>
      </c>
      <c r="B698" s="113">
        <v>9186253</v>
      </c>
      <c r="C698" s="113">
        <v>4011615</v>
      </c>
      <c r="D698" s="113">
        <v>1553964</v>
      </c>
      <c r="E698" s="113">
        <v>788156</v>
      </c>
      <c r="F698" s="113">
        <v>2203322</v>
      </c>
      <c r="G698" s="113">
        <v>398079</v>
      </c>
      <c r="H698" s="113">
        <v>18141389</v>
      </c>
    </row>
    <row r="699" spans="1:8" x14ac:dyDescent="0.25">
      <c r="A699" s="176" t="s">
        <v>551</v>
      </c>
      <c r="B699" s="113">
        <v>11686940</v>
      </c>
      <c r="C699" s="113">
        <v>7350477</v>
      </c>
      <c r="D699" s="113">
        <v>2371202</v>
      </c>
      <c r="E699" s="113">
        <v>994313</v>
      </c>
      <c r="F699" s="113">
        <v>2366321</v>
      </c>
      <c r="G699" s="113">
        <v>505836</v>
      </c>
      <c r="H699" s="113">
        <v>25275089</v>
      </c>
    </row>
    <row r="700" spans="1:8" x14ac:dyDescent="0.25">
      <c r="A700" s="176" t="s">
        <v>552</v>
      </c>
      <c r="B700" s="113">
        <v>11004656</v>
      </c>
      <c r="C700" s="113">
        <v>6663567</v>
      </c>
      <c r="D700" s="113">
        <v>2147865</v>
      </c>
      <c r="E700" s="113">
        <v>715220</v>
      </c>
      <c r="F700" s="113">
        <v>2589990</v>
      </c>
      <c r="G700" s="113">
        <v>494686</v>
      </c>
      <c r="H700" s="113">
        <v>23615984</v>
      </c>
    </row>
    <row r="701" spans="1:8" x14ac:dyDescent="0.25">
      <c r="A701" s="176" t="s">
        <v>553</v>
      </c>
      <c r="B701" s="113">
        <v>7555547</v>
      </c>
      <c r="C701" s="113">
        <v>4763301</v>
      </c>
      <c r="D701" s="113">
        <v>1435798</v>
      </c>
      <c r="E701" s="113">
        <v>720619</v>
      </c>
      <c r="F701" s="113">
        <v>1844136</v>
      </c>
      <c r="G701" s="113">
        <v>339079</v>
      </c>
      <c r="H701" s="113">
        <v>16658480</v>
      </c>
    </row>
    <row r="702" spans="1:8" x14ac:dyDescent="0.25">
      <c r="A702" s="176" t="s">
        <v>554</v>
      </c>
      <c r="B702" s="113">
        <v>6270448</v>
      </c>
      <c r="C702" s="113">
        <v>3544885</v>
      </c>
      <c r="D702" s="113">
        <v>1123650</v>
      </c>
      <c r="E702" s="113">
        <v>726484</v>
      </c>
      <c r="F702" s="113">
        <v>1943778</v>
      </c>
      <c r="G702" s="113">
        <v>428489</v>
      </c>
      <c r="H702" s="113">
        <v>14037734</v>
      </c>
    </row>
    <row r="703" spans="1:8" x14ac:dyDescent="0.25">
      <c r="A703" s="176" t="s">
        <v>555</v>
      </c>
      <c r="B703" s="113">
        <v>5340298</v>
      </c>
      <c r="C703" s="113">
        <v>2863929</v>
      </c>
      <c r="D703" s="113">
        <v>883954</v>
      </c>
      <c r="E703" s="113">
        <v>916839</v>
      </c>
      <c r="F703" s="113">
        <v>2737820</v>
      </c>
      <c r="G703" s="113">
        <v>432979</v>
      </c>
      <c r="H703" s="113">
        <v>13175819</v>
      </c>
    </row>
    <row r="704" spans="1:8" x14ac:dyDescent="0.25">
      <c r="A704" s="176" t="s">
        <v>556</v>
      </c>
      <c r="B704" s="113">
        <v>5855501</v>
      </c>
      <c r="C704" s="113">
        <v>2662494</v>
      </c>
      <c r="D704" s="113">
        <v>869885</v>
      </c>
      <c r="E704" s="113">
        <v>655429</v>
      </c>
      <c r="F704" s="113">
        <v>2749086</v>
      </c>
      <c r="G704" s="113">
        <v>333585</v>
      </c>
      <c r="H704" s="113">
        <v>13125980</v>
      </c>
    </row>
    <row r="705" spans="1:8" x14ac:dyDescent="0.25">
      <c r="A705" s="176" t="s">
        <v>557</v>
      </c>
      <c r="B705" s="113">
        <v>7738927</v>
      </c>
      <c r="C705" s="113">
        <v>4021345</v>
      </c>
      <c r="D705" s="113">
        <v>1210634</v>
      </c>
      <c r="E705" s="113">
        <v>757883</v>
      </c>
      <c r="F705" s="113">
        <v>1948452</v>
      </c>
      <c r="G705" s="113">
        <v>423165</v>
      </c>
      <c r="H705" s="113">
        <v>16100406</v>
      </c>
    </row>
    <row r="706" spans="1:8" x14ac:dyDescent="0.25">
      <c r="A706" s="176" t="s">
        <v>558</v>
      </c>
      <c r="B706" s="113">
        <v>6024034</v>
      </c>
      <c r="C706" s="113">
        <v>3979392</v>
      </c>
      <c r="D706" s="113">
        <v>1273662</v>
      </c>
      <c r="E706" s="113">
        <v>673363</v>
      </c>
      <c r="F706" s="113">
        <v>1904618</v>
      </c>
      <c r="G706" s="113">
        <v>332703</v>
      </c>
      <c r="H706" s="113">
        <v>14187772</v>
      </c>
    </row>
    <row r="707" spans="1:8" x14ac:dyDescent="0.25">
      <c r="A707" s="176" t="s">
        <v>559</v>
      </c>
      <c r="B707" s="113">
        <v>6449360</v>
      </c>
      <c r="C707" s="113">
        <v>4046023</v>
      </c>
      <c r="D707" s="113">
        <v>1277749</v>
      </c>
      <c r="E707" s="113">
        <v>621672</v>
      </c>
      <c r="F707" s="113">
        <v>2053947</v>
      </c>
      <c r="G707" s="113">
        <v>364331</v>
      </c>
      <c r="H707" s="113">
        <v>14813082</v>
      </c>
    </row>
    <row r="708" spans="1:8" x14ac:dyDescent="0.25">
      <c r="A708" s="176" t="s">
        <v>560</v>
      </c>
      <c r="B708" s="113">
        <v>6688095</v>
      </c>
      <c r="C708" s="113">
        <v>4653818</v>
      </c>
      <c r="D708" s="113">
        <v>1698451</v>
      </c>
      <c r="E708" s="113">
        <v>747285</v>
      </c>
      <c r="F708" s="113">
        <v>2193321</v>
      </c>
      <c r="G708" s="113">
        <v>467413</v>
      </c>
      <c r="H708" s="113">
        <v>16448383</v>
      </c>
    </row>
    <row r="709" spans="1:8" x14ac:dyDescent="0.25">
      <c r="A709" s="176" t="s">
        <v>561</v>
      </c>
      <c r="B709" s="113">
        <v>9209536</v>
      </c>
      <c r="C709" s="113">
        <v>5877412</v>
      </c>
      <c r="D709" s="113">
        <v>1767926</v>
      </c>
      <c r="E709" s="113">
        <v>773056</v>
      </c>
      <c r="F709" s="113">
        <v>2134302</v>
      </c>
      <c r="G709" s="113">
        <v>462739</v>
      </c>
      <c r="H709" s="113">
        <v>20224971</v>
      </c>
    </row>
    <row r="710" spans="1:8" x14ac:dyDescent="0.25">
      <c r="A710" s="176" t="s">
        <v>562</v>
      </c>
      <c r="B710" s="113">
        <v>9969032</v>
      </c>
      <c r="C710" s="113">
        <v>5370247</v>
      </c>
      <c r="D710" s="113">
        <v>1370236</v>
      </c>
      <c r="E710" s="113">
        <v>680625</v>
      </c>
      <c r="F710" s="113">
        <v>1641869</v>
      </c>
      <c r="G710" s="113">
        <v>376060</v>
      </c>
      <c r="H710" s="113">
        <v>19408069</v>
      </c>
    </row>
    <row r="711" spans="1:8" x14ac:dyDescent="0.25">
      <c r="A711" s="176" t="s">
        <v>563</v>
      </c>
      <c r="B711" s="113">
        <v>7688139</v>
      </c>
      <c r="C711" s="113">
        <v>2920534</v>
      </c>
      <c r="D711" s="113">
        <v>800774</v>
      </c>
      <c r="E711" s="113">
        <v>569611</v>
      </c>
      <c r="F711" s="113">
        <v>1400398</v>
      </c>
      <c r="G711" s="113">
        <v>416491</v>
      </c>
      <c r="H711" s="113">
        <v>13795947</v>
      </c>
    </row>
    <row r="712" spans="1:8" x14ac:dyDescent="0.25">
      <c r="A712" s="176" t="s">
        <v>564</v>
      </c>
      <c r="B712" s="113">
        <v>11465236</v>
      </c>
      <c r="C712" s="113">
        <v>4448552</v>
      </c>
      <c r="D712" s="113">
        <v>1152782</v>
      </c>
      <c r="E712" s="113">
        <v>722564</v>
      </c>
      <c r="F712" s="113">
        <v>2052588</v>
      </c>
      <c r="G712" s="113">
        <v>481379</v>
      </c>
      <c r="H712" s="113">
        <v>20323101</v>
      </c>
    </row>
    <row r="713" spans="1:8" x14ac:dyDescent="0.25">
      <c r="A713" s="176" t="s">
        <v>565</v>
      </c>
      <c r="B713" s="113">
        <v>12147175</v>
      </c>
      <c r="C713" s="113">
        <v>3806375</v>
      </c>
      <c r="D713" s="113">
        <v>1018934</v>
      </c>
      <c r="E713" s="113">
        <v>694677</v>
      </c>
      <c r="F713" s="113">
        <v>1705565</v>
      </c>
      <c r="G713" s="113">
        <v>550830</v>
      </c>
      <c r="H713" s="113">
        <v>19923556</v>
      </c>
    </row>
    <row r="714" spans="1:8" x14ac:dyDescent="0.25">
      <c r="A714" s="176" t="s">
        <v>566</v>
      </c>
      <c r="B714" s="113">
        <v>10616565</v>
      </c>
      <c r="C714" s="113">
        <v>3418928</v>
      </c>
      <c r="D714" s="113">
        <v>1210324</v>
      </c>
      <c r="E714" s="113">
        <v>669664</v>
      </c>
      <c r="F714" s="113">
        <v>1784357</v>
      </c>
      <c r="G714" s="113">
        <v>378097</v>
      </c>
      <c r="H714" s="113">
        <v>18077935</v>
      </c>
    </row>
    <row r="715" spans="1:8" x14ac:dyDescent="0.25">
      <c r="A715" s="176" t="s">
        <v>567</v>
      </c>
      <c r="B715" s="113">
        <v>5693595</v>
      </c>
      <c r="C715" s="113">
        <v>3103884</v>
      </c>
      <c r="D715" s="113">
        <v>976808</v>
      </c>
      <c r="E715" s="113">
        <v>797584</v>
      </c>
      <c r="F715" s="113">
        <v>1443164</v>
      </c>
      <c r="G715" s="113">
        <v>227954</v>
      </c>
      <c r="H715" s="113">
        <v>12242989</v>
      </c>
    </row>
    <row r="716" spans="1:8" x14ac:dyDescent="0.25">
      <c r="A716" s="110" t="s">
        <v>568</v>
      </c>
      <c r="B716" s="78">
        <f>SUM(B696:B715)</f>
        <v>162102464</v>
      </c>
      <c r="C716" s="78">
        <f t="shared" ref="C716:H716" si="57">SUM(C696:C715)</f>
        <v>84564337</v>
      </c>
      <c r="D716" s="78">
        <f t="shared" si="57"/>
        <v>26119454</v>
      </c>
      <c r="E716" s="78">
        <f t="shared" si="57"/>
        <v>14620015</v>
      </c>
      <c r="F716" s="78">
        <f t="shared" si="57"/>
        <v>39999266</v>
      </c>
      <c r="G716" s="78">
        <f t="shared" si="57"/>
        <v>7960480</v>
      </c>
      <c r="H716" s="78">
        <f t="shared" si="57"/>
        <v>335366016</v>
      </c>
    </row>
    <row r="717" spans="1:8" x14ac:dyDescent="0.25">
      <c r="A717" s="108" t="s">
        <v>569</v>
      </c>
      <c r="B717" s="183">
        <f>B716/20</f>
        <v>8105123.2000000002</v>
      </c>
      <c r="C717" s="183">
        <f t="shared" ref="C717:H717" si="58">C716/20</f>
        <v>4228216.8499999996</v>
      </c>
      <c r="D717" s="183">
        <f t="shared" si="58"/>
        <v>1305972.7</v>
      </c>
      <c r="E717" s="183">
        <f t="shared" si="58"/>
        <v>731000.75</v>
      </c>
      <c r="F717" s="183">
        <f t="shared" si="58"/>
        <v>1999963.3</v>
      </c>
      <c r="G717" s="183">
        <f t="shared" si="58"/>
        <v>398024</v>
      </c>
      <c r="H717" s="183">
        <f t="shared" si="58"/>
        <v>16768300.800000001</v>
      </c>
    </row>
    <row r="718" spans="1:8" x14ac:dyDescent="0.25">
      <c r="A718" s="176"/>
    </row>
    <row r="719" spans="1:8" x14ac:dyDescent="0.25">
      <c r="A719" s="176" t="s">
        <v>570</v>
      </c>
      <c r="B719" s="113">
        <v>5088139</v>
      </c>
      <c r="C719" s="113">
        <v>3383104</v>
      </c>
      <c r="D719" s="113">
        <v>1385792</v>
      </c>
      <c r="E719" s="113">
        <v>726700</v>
      </c>
      <c r="F719" s="113">
        <v>1537954</v>
      </c>
      <c r="G719" s="113">
        <v>219603</v>
      </c>
      <c r="H719" s="113">
        <v>12341292</v>
      </c>
    </row>
    <row r="720" spans="1:8" x14ac:dyDescent="0.25">
      <c r="A720" s="176" t="s">
        <v>571</v>
      </c>
      <c r="B720" s="113">
        <v>4674857</v>
      </c>
      <c r="C720" s="113">
        <v>2881322</v>
      </c>
      <c r="D720" s="113">
        <v>935936</v>
      </c>
      <c r="E720" s="113">
        <v>793916</v>
      </c>
      <c r="F720" s="113">
        <v>1642291</v>
      </c>
      <c r="G720" s="113">
        <v>199455</v>
      </c>
      <c r="H720" s="113">
        <v>11127777</v>
      </c>
    </row>
    <row r="721" spans="1:8" x14ac:dyDescent="0.25">
      <c r="A721" s="176" t="s">
        <v>572</v>
      </c>
      <c r="B721" s="113">
        <v>5658541</v>
      </c>
      <c r="C721" s="113">
        <v>2743799</v>
      </c>
      <c r="D721" s="113">
        <v>916423</v>
      </c>
      <c r="E721" s="113">
        <v>927041</v>
      </c>
      <c r="F721" s="113">
        <v>1966578</v>
      </c>
      <c r="G721" s="113">
        <v>233876</v>
      </c>
      <c r="H721" s="113">
        <v>12446258</v>
      </c>
    </row>
    <row r="722" spans="1:8" x14ac:dyDescent="0.25">
      <c r="A722" s="176" t="s">
        <v>573</v>
      </c>
      <c r="B722" s="113">
        <v>6720451</v>
      </c>
      <c r="C722" s="113">
        <v>4246155</v>
      </c>
      <c r="D722" s="113">
        <v>1487869</v>
      </c>
      <c r="E722" s="113">
        <v>928919</v>
      </c>
      <c r="F722" s="113">
        <v>1954712</v>
      </c>
      <c r="G722" s="113">
        <v>281999</v>
      </c>
      <c r="H722" s="113">
        <v>15620105</v>
      </c>
    </row>
    <row r="723" spans="1:8" x14ac:dyDescent="0.25">
      <c r="A723" s="176" t="s">
        <v>574</v>
      </c>
      <c r="B723" s="113">
        <v>3916071</v>
      </c>
      <c r="C723" s="113">
        <v>3275087</v>
      </c>
      <c r="D723" s="113">
        <v>1235645</v>
      </c>
      <c r="E723" s="113">
        <v>953002</v>
      </c>
      <c r="F723" s="113">
        <v>1780578</v>
      </c>
      <c r="G723" s="113">
        <v>330638</v>
      </c>
      <c r="H723" s="113">
        <v>11491021</v>
      </c>
    </row>
    <row r="724" spans="1:8" x14ac:dyDescent="0.25">
      <c r="A724" s="176" t="s">
        <v>575</v>
      </c>
      <c r="B724" s="113">
        <v>5428078</v>
      </c>
      <c r="C724" s="113">
        <v>4538616</v>
      </c>
      <c r="D724" s="113">
        <v>1406312</v>
      </c>
      <c r="E724" s="113">
        <v>1015774</v>
      </c>
      <c r="F724" s="113">
        <v>1991638</v>
      </c>
      <c r="G724" s="113">
        <v>310211</v>
      </c>
      <c r="H724" s="113">
        <v>14690629</v>
      </c>
    </row>
    <row r="725" spans="1:8" x14ac:dyDescent="0.25">
      <c r="A725" s="176" t="s">
        <v>576</v>
      </c>
      <c r="B725" s="113">
        <v>4933404</v>
      </c>
      <c r="C725" s="113">
        <v>4330544</v>
      </c>
      <c r="D725" s="113">
        <v>1187108</v>
      </c>
      <c r="E725" s="113">
        <v>1221165</v>
      </c>
      <c r="F725" s="113">
        <v>1880205</v>
      </c>
      <c r="G725" s="113">
        <v>284652</v>
      </c>
      <c r="H725" s="113">
        <v>13837078</v>
      </c>
    </row>
    <row r="726" spans="1:8" x14ac:dyDescent="0.25">
      <c r="A726" s="176" t="s">
        <v>577</v>
      </c>
      <c r="B726" s="113">
        <v>4648826</v>
      </c>
      <c r="C726" s="113">
        <v>5480491</v>
      </c>
      <c r="D726" s="113">
        <v>1446694</v>
      </c>
      <c r="E726" s="113">
        <v>1065278</v>
      </c>
      <c r="F726" s="113">
        <v>1930792</v>
      </c>
      <c r="G726" s="113">
        <v>260528</v>
      </c>
      <c r="H726" s="113">
        <v>14832609</v>
      </c>
    </row>
    <row r="727" spans="1:8" x14ac:dyDescent="0.25">
      <c r="A727" s="176" t="s">
        <v>578</v>
      </c>
      <c r="B727" s="113">
        <v>4740428</v>
      </c>
      <c r="C727" s="113">
        <v>4309930</v>
      </c>
      <c r="D727" s="113">
        <v>1068571</v>
      </c>
      <c r="E727" s="113">
        <v>857623</v>
      </c>
      <c r="F727" s="113">
        <v>1797570</v>
      </c>
      <c r="G727" s="113">
        <v>235517</v>
      </c>
      <c r="H727" s="113">
        <v>13009639</v>
      </c>
    </row>
    <row r="728" spans="1:8" x14ac:dyDescent="0.25">
      <c r="A728" s="176" t="s">
        <v>579</v>
      </c>
      <c r="B728" s="113">
        <v>3557528</v>
      </c>
      <c r="C728" s="113">
        <v>4344910</v>
      </c>
      <c r="D728" s="113">
        <v>868020</v>
      </c>
      <c r="E728" s="113">
        <v>900584</v>
      </c>
      <c r="F728" s="113">
        <v>1562060</v>
      </c>
      <c r="G728" s="113">
        <v>202202</v>
      </c>
      <c r="H728" s="113">
        <v>11435304</v>
      </c>
    </row>
    <row r="729" spans="1:8" x14ac:dyDescent="0.25">
      <c r="A729" s="176" t="s">
        <v>580</v>
      </c>
      <c r="B729" s="113">
        <v>4176088</v>
      </c>
      <c r="C729" s="113">
        <v>4571106</v>
      </c>
      <c r="D729" s="113">
        <v>855875</v>
      </c>
      <c r="E729" s="113">
        <v>849343</v>
      </c>
      <c r="F729" s="113">
        <v>1975223</v>
      </c>
      <c r="G729" s="113">
        <v>255394</v>
      </c>
      <c r="H729" s="113">
        <v>12683029</v>
      </c>
    </row>
    <row r="730" spans="1:8" x14ac:dyDescent="0.25">
      <c r="A730" s="176" t="s">
        <v>581</v>
      </c>
      <c r="B730" s="113">
        <v>3843671</v>
      </c>
      <c r="C730" s="113">
        <v>4086215</v>
      </c>
      <c r="D730" s="113">
        <v>696930</v>
      </c>
      <c r="E730" s="113">
        <v>887428</v>
      </c>
      <c r="F730" s="113">
        <v>1838708</v>
      </c>
      <c r="G730" s="113">
        <v>197355</v>
      </c>
      <c r="H730" s="113">
        <v>11550307</v>
      </c>
    </row>
    <row r="731" spans="1:8" x14ac:dyDescent="0.25">
      <c r="A731" s="176" t="s">
        <v>582</v>
      </c>
      <c r="B731" s="113">
        <v>4921080</v>
      </c>
      <c r="C731" s="113">
        <v>4092551</v>
      </c>
      <c r="D731" s="113">
        <v>852319</v>
      </c>
      <c r="E731" s="113">
        <v>850815</v>
      </c>
      <c r="F731" s="113">
        <v>2091661</v>
      </c>
      <c r="G731" s="113">
        <v>310015</v>
      </c>
      <c r="H731" s="113">
        <v>13118441</v>
      </c>
    </row>
    <row r="732" spans="1:8" x14ac:dyDescent="0.25">
      <c r="A732" s="176" t="s">
        <v>583</v>
      </c>
      <c r="B732" s="113">
        <v>3577371</v>
      </c>
      <c r="C732" s="113">
        <v>2201770</v>
      </c>
      <c r="D732" s="113">
        <v>529294</v>
      </c>
      <c r="E732" s="113">
        <v>868082</v>
      </c>
      <c r="F732" s="113">
        <v>1245151</v>
      </c>
      <c r="G732" s="113">
        <v>283556</v>
      </c>
      <c r="H732" s="113">
        <v>8705224</v>
      </c>
    </row>
    <row r="733" spans="1:8" x14ac:dyDescent="0.25">
      <c r="A733" s="176" t="s">
        <v>584</v>
      </c>
      <c r="B733" s="113">
        <v>4345880</v>
      </c>
      <c r="C733" s="113">
        <v>2826342</v>
      </c>
      <c r="D733" s="113">
        <v>726249</v>
      </c>
      <c r="E733" s="113">
        <v>974733</v>
      </c>
      <c r="F733" s="113">
        <v>1485159</v>
      </c>
      <c r="G733" s="113">
        <v>322618</v>
      </c>
      <c r="H733" s="113">
        <v>10680981</v>
      </c>
    </row>
    <row r="734" spans="1:8" x14ac:dyDescent="0.25">
      <c r="A734" s="176" t="s">
        <v>585</v>
      </c>
      <c r="B734" s="113">
        <v>4310317</v>
      </c>
      <c r="C734" s="113">
        <v>2966752</v>
      </c>
      <c r="D734" s="113">
        <v>798085</v>
      </c>
      <c r="E734" s="113">
        <v>783383</v>
      </c>
      <c r="F734" s="113">
        <v>1488488</v>
      </c>
      <c r="G734" s="113">
        <v>274794</v>
      </c>
      <c r="H734" s="113">
        <v>10621819</v>
      </c>
    </row>
    <row r="735" spans="1:8" x14ac:dyDescent="0.25">
      <c r="A735" s="176" t="s">
        <v>586</v>
      </c>
      <c r="B735" s="113">
        <v>5788172</v>
      </c>
      <c r="C735" s="113">
        <v>2902548</v>
      </c>
      <c r="D735" s="113">
        <v>925793</v>
      </c>
      <c r="E735" s="113">
        <v>818610</v>
      </c>
      <c r="F735" s="113">
        <v>1655587</v>
      </c>
      <c r="G735" s="113">
        <v>330217</v>
      </c>
      <c r="H735" s="113">
        <v>12420927</v>
      </c>
    </row>
    <row r="736" spans="1:8" x14ac:dyDescent="0.25">
      <c r="A736" s="176" t="s">
        <v>587</v>
      </c>
      <c r="B736" s="113">
        <v>4938753</v>
      </c>
      <c r="C736" s="113">
        <v>3327190</v>
      </c>
      <c r="D736" s="113">
        <v>868489</v>
      </c>
      <c r="E736" s="113">
        <v>913584</v>
      </c>
      <c r="F736" s="113">
        <v>1299517</v>
      </c>
      <c r="G736" s="113">
        <v>319056</v>
      </c>
      <c r="H736" s="113">
        <v>11666589</v>
      </c>
    </row>
    <row r="737" spans="1:8" x14ac:dyDescent="0.25">
      <c r="A737" s="176" t="s">
        <v>588</v>
      </c>
      <c r="B737" s="113">
        <v>3882393</v>
      </c>
      <c r="C737" s="113">
        <v>3112275</v>
      </c>
      <c r="D737" s="113">
        <v>800750</v>
      </c>
      <c r="E737" s="113">
        <v>764417</v>
      </c>
      <c r="F737" s="113">
        <v>1308977</v>
      </c>
      <c r="G737" s="113">
        <v>286997</v>
      </c>
      <c r="H737" s="113">
        <v>10155809</v>
      </c>
    </row>
    <row r="738" spans="1:8" x14ac:dyDescent="0.25">
      <c r="A738" s="176" t="s">
        <v>589</v>
      </c>
      <c r="B738" s="113">
        <v>4171449</v>
      </c>
      <c r="C738" s="113">
        <v>2230565</v>
      </c>
      <c r="D738" s="113">
        <v>655522</v>
      </c>
      <c r="E738" s="113">
        <v>958455</v>
      </c>
      <c r="F738" s="113">
        <v>1139317</v>
      </c>
      <c r="G738" s="113">
        <v>320014</v>
      </c>
      <c r="H738" s="113">
        <v>9475322</v>
      </c>
    </row>
    <row r="739" spans="1:8" x14ac:dyDescent="0.25">
      <c r="A739" s="176" t="s">
        <v>590</v>
      </c>
      <c r="B739" s="113">
        <v>5185262</v>
      </c>
      <c r="C739" s="113">
        <v>4244106</v>
      </c>
      <c r="D739" s="113">
        <v>980083</v>
      </c>
      <c r="E739" s="113">
        <v>1134274</v>
      </c>
      <c r="F739" s="113">
        <v>1538511</v>
      </c>
      <c r="G739" s="113">
        <v>311238</v>
      </c>
      <c r="H739" s="113">
        <v>13393474</v>
      </c>
    </row>
    <row r="740" spans="1:8" x14ac:dyDescent="0.25">
      <c r="A740" s="176" t="s">
        <v>591</v>
      </c>
      <c r="B740" s="113">
        <v>4829885</v>
      </c>
      <c r="C740" s="113">
        <v>3474627</v>
      </c>
      <c r="D740" s="113">
        <v>960946</v>
      </c>
      <c r="E740" s="113">
        <v>1246243</v>
      </c>
      <c r="F740" s="113">
        <v>1523274</v>
      </c>
      <c r="G740" s="113">
        <v>233350</v>
      </c>
      <c r="H740" s="113">
        <v>12268325</v>
      </c>
    </row>
    <row r="741" spans="1:8" x14ac:dyDescent="0.25">
      <c r="A741" s="110" t="s">
        <v>592</v>
      </c>
      <c r="B741" s="78">
        <f>SUM(B719:B740)</f>
        <v>103336644</v>
      </c>
      <c r="C741" s="78">
        <f t="shared" ref="C741:H741" si="59">SUM(C719:C740)</f>
        <v>79570005</v>
      </c>
      <c r="D741" s="78">
        <f t="shared" si="59"/>
        <v>21588705</v>
      </c>
      <c r="E741" s="78">
        <f t="shared" si="59"/>
        <v>20439369</v>
      </c>
      <c r="F741" s="78">
        <f t="shared" si="59"/>
        <v>36633951</v>
      </c>
      <c r="G741" s="78">
        <f t="shared" si="59"/>
        <v>6003285</v>
      </c>
      <c r="H741" s="78">
        <f t="shared" si="59"/>
        <v>267571959</v>
      </c>
    </row>
    <row r="742" spans="1:8" x14ac:dyDescent="0.25">
      <c r="A742" s="108" t="s">
        <v>593</v>
      </c>
      <c r="B742" s="183">
        <f>B741/22</f>
        <v>4697120.1818181816</v>
      </c>
      <c r="C742" s="183">
        <f t="shared" ref="C742:H742" si="60">C741/22</f>
        <v>3616818.4090909092</v>
      </c>
      <c r="D742" s="183">
        <f t="shared" si="60"/>
        <v>981304.77272727271</v>
      </c>
      <c r="E742" s="183">
        <f t="shared" si="60"/>
        <v>929062.22727272729</v>
      </c>
      <c r="F742" s="183">
        <f t="shared" si="60"/>
        <v>1665179.5909090908</v>
      </c>
      <c r="G742" s="183">
        <f t="shared" si="60"/>
        <v>272876.59090909088</v>
      </c>
      <c r="H742" s="183">
        <f t="shared" si="60"/>
        <v>12162361.772727273</v>
      </c>
    </row>
    <row r="743" spans="1:8" x14ac:dyDescent="0.25">
      <c r="A743" s="176"/>
    </row>
    <row r="744" spans="1:8" x14ac:dyDescent="0.25">
      <c r="A744" s="176" t="s">
        <v>594</v>
      </c>
      <c r="B744" s="113">
        <v>4787667</v>
      </c>
      <c r="C744" s="113">
        <v>4486629</v>
      </c>
      <c r="D744" s="113">
        <v>1389375</v>
      </c>
      <c r="E744" s="113">
        <v>909269</v>
      </c>
      <c r="F744" s="113">
        <v>1687277</v>
      </c>
      <c r="G744" s="113">
        <v>456168</v>
      </c>
      <c r="H744" s="113">
        <v>13716385</v>
      </c>
    </row>
    <row r="745" spans="1:8" x14ac:dyDescent="0.25">
      <c r="A745" s="176" t="s">
        <v>595</v>
      </c>
      <c r="B745" s="113">
        <v>4524888</v>
      </c>
      <c r="C745" s="113">
        <v>2881538</v>
      </c>
      <c r="D745" s="113">
        <v>826839</v>
      </c>
      <c r="E745" s="113">
        <v>684738</v>
      </c>
      <c r="F745" s="113">
        <v>1090640</v>
      </c>
      <c r="G745" s="113">
        <v>223697</v>
      </c>
      <c r="H745" s="113">
        <v>10232340</v>
      </c>
    </row>
    <row r="746" spans="1:8" x14ac:dyDescent="0.25">
      <c r="A746" s="176" t="s">
        <v>596</v>
      </c>
      <c r="B746" s="113">
        <v>3499932</v>
      </c>
      <c r="C746" s="113">
        <v>3217284</v>
      </c>
      <c r="D746" s="113">
        <v>1038908</v>
      </c>
      <c r="E746" s="113">
        <v>819351</v>
      </c>
      <c r="F746" s="113">
        <v>1313325</v>
      </c>
      <c r="G746" s="113">
        <v>272405</v>
      </c>
      <c r="H746" s="113">
        <v>10161205</v>
      </c>
    </row>
    <row r="747" spans="1:8" x14ac:dyDescent="0.25">
      <c r="A747" s="176" t="s">
        <v>597</v>
      </c>
      <c r="B747" s="113">
        <v>4010756</v>
      </c>
      <c r="C747" s="113">
        <v>3319766</v>
      </c>
      <c r="D747" s="113">
        <v>855923</v>
      </c>
      <c r="E747" s="113">
        <v>890335</v>
      </c>
      <c r="F747" s="113">
        <v>1336299</v>
      </c>
      <c r="G747" s="113">
        <v>258516</v>
      </c>
      <c r="H747" s="113">
        <v>10671595</v>
      </c>
    </row>
    <row r="748" spans="1:8" x14ac:dyDescent="0.25">
      <c r="A748" s="176" t="s">
        <v>598</v>
      </c>
      <c r="B748" s="113">
        <v>4556493</v>
      </c>
      <c r="C748" s="113">
        <v>2836625</v>
      </c>
      <c r="D748" s="113">
        <v>803266</v>
      </c>
      <c r="E748" s="113">
        <v>1071165</v>
      </c>
      <c r="F748" s="113">
        <v>1574596</v>
      </c>
      <c r="G748" s="113">
        <v>230298</v>
      </c>
      <c r="H748" s="113">
        <v>11072443</v>
      </c>
    </row>
    <row r="749" spans="1:8" x14ac:dyDescent="0.25">
      <c r="A749" s="176" t="s">
        <v>599</v>
      </c>
      <c r="B749" s="113">
        <v>3145497</v>
      </c>
      <c r="C749" s="113">
        <v>1971300</v>
      </c>
      <c r="D749" s="113">
        <v>684037</v>
      </c>
      <c r="E749" s="113">
        <v>875659</v>
      </c>
      <c r="F749" s="113">
        <v>1231637</v>
      </c>
      <c r="G749" s="113">
        <v>204042</v>
      </c>
      <c r="H749" s="113">
        <v>8112172</v>
      </c>
    </row>
    <row r="750" spans="1:8" x14ac:dyDescent="0.25">
      <c r="A750" s="176" t="s">
        <v>600</v>
      </c>
      <c r="B750" s="113">
        <v>3378513</v>
      </c>
      <c r="C750" s="113">
        <v>1932806</v>
      </c>
      <c r="D750" s="113">
        <v>602977</v>
      </c>
      <c r="E750" s="113">
        <v>764800</v>
      </c>
      <c r="F750" s="113">
        <v>1371605</v>
      </c>
      <c r="G750" s="113">
        <v>195556</v>
      </c>
      <c r="H750" s="113">
        <v>8246257</v>
      </c>
    </row>
    <row r="751" spans="1:8" x14ac:dyDescent="0.25">
      <c r="A751" s="176" t="s">
        <v>601</v>
      </c>
      <c r="B751" s="113">
        <v>4333143</v>
      </c>
      <c r="C751" s="113">
        <v>2772328</v>
      </c>
      <c r="D751" s="113">
        <v>898062</v>
      </c>
      <c r="E751" s="113">
        <v>918775</v>
      </c>
      <c r="F751" s="113">
        <v>1639993</v>
      </c>
      <c r="G751" s="113">
        <v>218167</v>
      </c>
      <c r="H751" s="113">
        <v>10780468</v>
      </c>
    </row>
    <row r="752" spans="1:8" x14ac:dyDescent="0.25">
      <c r="A752" s="176" t="s">
        <v>602</v>
      </c>
      <c r="B752" s="113">
        <v>5240628</v>
      </c>
      <c r="C752" s="113">
        <v>2702238</v>
      </c>
      <c r="D752" s="113">
        <v>750045</v>
      </c>
      <c r="E752" s="113">
        <v>912382</v>
      </c>
      <c r="F752" s="113">
        <v>1800430</v>
      </c>
      <c r="G752" s="113">
        <v>212626</v>
      </c>
      <c r="H752" s="113">
        <v>11618349</v>
      </c>
    </row>
    <row r="753" spans="1:8" x14ac:dyDescent="0.25">
      <c r="A753" s="176" t="s">
        <v>603</v>
      </c>
      <c r="B753" s="113">
        <v>6223955</v>
      </c>
      <c r="C753" s="113">
        <v>3260137</v>
      </c>
      <c r="D753" s="113">
        <v>988039</v>
      </c>
      <c r="E753" s="113">
        <v>1276195</v>
      </c>
      <c r="F753" s="113">
        <v>2093572</v>
      </c>
      <c r="G753" s="113">
        <v>212698</v>
      </c>
      <c r="H753" s="113">
        <v>14054596</v>
      </c>
    </row>
    <row r="754" spans="1:8" x14ac:dyDescent="0.25">
      <c r="A754" s="176" t="s">
        <v>604</v>
      </c>
      <c r="B754" s="113">
        <v>5297614</v>
      </c>
      <c r="C754" s="113">
        <v>3519957</v>
      </c>
      <c r="D754" s="113">
        <v>895197</v>
      </c>
      <c r="E754" s="113">
        <v>895846</v>
      </c>
      <c r="F754" s="113">
        <v>1187575</v>
      </c>
      <c r="G754" s="113">
        <v>293266</v>
      </c>
      <c r="H754" s="113">
        <v>12089455</v>
      </c>
    </row>
    <row r="755" spans="1:8" x14ac:dyDescent="0.25">
      <c r="A755" s="176" t="s">
        <v>605</v>
      </c>
      <c r="B755" s="113">
        <v>3425226</v>
      </c>
      <c r="C755" s="113">
        <v>2380210</v>
      </c>
      <c r="D755" s="113">
        <v>658459</v>
      </c>
      <c r="E755" s="113">
        <v>805704</v>
      </c>
      <c r="F755" s="113">
        <v>1384403</v>
      </c>
      <c r="G755" s="113">
        <v>256181</v>
      </c>
      <c r="H755" s="113">
        <v>8910183</v>
      </c>
    </row>
    <row r="756" spans="1:8" x14ac:dyDescent="0.25">
      <c r="A756" s="176" t="s">
        <v>606</v>
      </c>
      <c r="B756" s="113">
        <v>4834185</v>
      </c>
      <c r="C756" s="113">
        <v>2994138</v>
      </c>
      <c r="D756" s="113">
        <v>807609</v>
      </c>
      <c r="E756" s="113">
        <v>703009</v>
      </c>
      <c r="F756" s="113">
        <v>1341330</v>
      </c>
      <c r="G756" s="113">
        <v>293182</v>
      </c>
      <c r="H756" s="113">
        <v>10973453</v>
      </c>
    </row>
    <row r="757" spans="1:8" x14ac:dyDescent="0.25">
      <c r="A757" s="176" t="s">
        <v>607</v>
      </c>
      <c r="B757" s="113">
        <v>5253643</v>
      </c>
      <c r="C757" s="113">
        <v>3243686</v>
      </c>
      <c r="D757" s="113">
        <v>805370</v>
      </c>
      <c r="E757" s="113">
        <v>666804</v>
      </c>
      <c r="F757" s="113">
        <v>1544994</v>
      </c>
      <c r="G757" s="113">
        <v>317867</v>
      </c>
      <c r="H757" s="113">
        <v>11832364</v>
      </c>
    </row>
    <row r="758" spans="1:8" x14ac:dyDescent="0.25">
      <c r="A758" s="176" t="s">
        <v>608</v>
      </c>
      <c r="B758" s="113">
        <v>4054787</v>
      </c>
      <c r="C758" s="113">
        <v>2927562</v>
      </c>
      <c r="D758" s="113">
        <v>797391</v>
      </c>
      <c r="E758" s="113">
        <v>885354</v>
      </c>
      <c r="F758" s="113">
        <v>1656034</v>
      </c>
      <c r="G758" s="113">
        <v>310319</v>
      </c>
      <c r="H758" s="113">
        <v>10631447</v>
      </c>
    </row>
    <row r="759" spans="1:8" x14ac:dyDescent="0.25">
      <c r="A759" s="176" t="s">
        <v>609</v>
      </c>
      <c r="B759" s="113">
        <v>4612720</v>
      </c>
      <c r="C759" s="113">
        <v>2775729</v>
      </c>
      <c r="D759" s="113">
        <v>893933</v>
      </c>
      <c r="E759" s="113">
        <v>705678</v>
      </c>
      <c r="F759" s="113">
        <v>1262573</v>
      </c>
      <c r="G759" s="113">
        <v>296471</v>
      </c>
      <c r="H759" s="113">
        <v>10547104</v>
      </c>
    </row>
    <row r="760" spans="1:8" x14ac:dyDescent="0.25">
      <c r="A760" s="176" t="s">
        <v>610</v>
      </c>
      <c r="B760" s="113">
        <v>3219338</v>
      </c>
      <c r="C760" s="113">
        <v>2106785</v>
      </c>
      <c r="D760" s="113">
        <v>649346</v>
      </c>
      <c r="E760" s="113">
        <v>691237</v>
      </c>
      <c r="F760" s="113">
        <v>1082813</v>
      </c>
      <c r="G760" s="113">
        <v>418733</v>
      </c>
      <c r="H760" s="113">
        <v>8168252</v>
      </c>
    </row>
    <row r="761" spans="1:8" x14ac:dyDescent="0.25">
      <c r="A761" s="176" t="s">
        <v>611</v>
      </c>
      <c r="B761" s="113">
        <v>3990734</v>
      </c>
      <c r="C761" s="113">
        <v>2438555</v>
      </c>
      <c r="D761" s="113">
        <v>788778</v>
      </c>
      <c r="E761" s="113">
        <v>722971</v>
      </c>
      <c r="F761" s="113">
        <v>2568018</v>
      </c>
      <c r="G761" s="113">
        <v>541656</v>
      </c>
      <c r="H761" s="113">
        <v>11050712</v>
      </c>
    </row>
    <row r="762" spans="1:8" x14ac:dyDescent="0.25">
      <c r="A762" s="176" t="s">
        <v>612</v>
      </c>
      <c r="B762" s="113">
        <v>4427380</v>
      </c>
      <c r="C762" s="113">
        <v>2195664</v>
      </c>
      <c r="D762" s="113">
        <v>705877</v>
      </c>
      <c r="E762" s="113">
        <v>856296</v>
      </c>
      <c r="F762" s="113">
        <v>1726859</v>
      </c>
      <c r="G762" s="113">
        <v>560564</v>
      </c>
      <c r="H762" s="113">
        <v>10472640</v>
      </c>
    </row>
    <row r="763" spans="1:8" x14ac:dyDescent="0.25">
      <c r="A763" s="176" t="s">
        <v>613</v>
      </c>
      <c r="B763" s="113">
        <v>5837821</v>
      </c>
      <c r="C763" s="113">
        <v>3011121</v>
      </c>
      <c r="D763" s="113">
        <v>764526</v>
      </c>
      <c r="E763" s="113">
        <v>910252</v>
      </c>
      <c r="F763" s="113">
        <v>1494974</v>
      </c>
      <c r="G763" s="113">
        <v>288092</v>
      </c>
      <c r="H763" s="113">
        <v>12306786</v>
      </c>
    </row>
    <row r="764" spans="1:8" x14ac:dyDescent="0.25">
      <c r="A764" s="176" t="s">
        <v>614</v>
      </c>
      <c r="B764" s="113">
        <v>5501371</v>
      </c>
      <c r="C764" s="113">
        <v>2870611</v>
      </c>
      <c r="D764" s="113">
        <v>884913</v>
      </c>
      <c r="E764" s="113">
        <v>1062834</v>
      </c>
      <c r="F764" s="113">
        <v>1193827</v>
      </c>
      <c r="G764" s="113">
        <v>246919</v>
      </c>
      <c r="H764" s="113">
        <v>11760475</v>
      </c>
    </row>
    <row r="765" spans="1:8" x14ac:dyDescent="0.25">
      <c r="A765" s="110" t="s">
        <v>615</v>
      </c>
      <c r="B765" s="78">
        <f>SUM(B744:B764)</f>
        <v>94156291</v>
      </c>
      <c r="C765" s="78">
        <f t="shared" ref="C765:H765" si="61">SUM(C744:C764)</f>
        <v>59844669</v>
      </c>
      <c r="D765" s="78">
        <f t="shared" si="61"/>
        <v>17488870</v>
      </c>
      <c r="E765" s="78">
        <f t="shared" si="61"/>
        <v>18028654</v>
      </c>
      <c r="F765" s="78">
        <f t="shared" si="61"/>
        <v>31582774</v>
      </c>
      <c r="G765" s="78">
        <f t="shared" si="61"/>
        <v>6307423</v>
      </c>
      <c r="H765" s="78">
        <f t="shared" si="61"/>
        <v>227408681</v>
      </c>
    </row>
    <row r="766" spans="1:8" x14ac:dyDescent="0.25">
      <c r="A766" s="108" t="s">
        <v>616</v>
      </c>
      <c r="B766" s="183">
        <f>B765/21</f>
        <v>4483632.9047619049</v>
      </c>
      <c r="C766" s="183">
        <f t="shared" ref="C766:H766" si="62">C765/21</f>
        <v>2849746.1428571427</v>
      </c>
      <c r="D766" s="183">
        <f t="shared" si="62"/>
        <v>832803.33333333337</v>
      </c>
      <c r="E766" s="183">
        <f t="shared" si="62"/>
        <v>858507.33333333337</v>
      </c>
      <c r="F766" s="183">
        <f t="shared" si="62"/>
        <v>1503941.6190476189</v>
      </c>
      <c r="G766" s="183">
        <f t="shared" si="62"/>
        <v>300353.47619047621</v>
      </c>
      <c r="H766" s="183">
        <f t="shared" si="62"/>
        <v>10828984.80952381</v>
      </c>
    </row>
    <row r="767" spans="1:8" x14ac:dyDescent="0.25">
      <c r="A767" s="176"/>
    </row>
    <row r="768" spans="1:8" x14ac:dyDescent="0.25">
      <c r="A768" s="176" t="s">
        <v>617</v>
      </c>
      <c r="B768" s="113">
        <v>3678077</v>
      </c>
      <c r="C768" s="113">
        <v>2185520</v>
      </c>
      <c r="D768" s="113">
        <v>738481</v>
      </c>
      <c r="E768" s="113">
        <v>1213309</v>
      </c>
      <c r="F768" s="113">
        <v>1518152</v>
      </c>
      <c r="G768" s="113">
        <v>224020</v>
      </c>
      <c r="H768" s="113">
        <f>SUM(B768:G768)</f>
        <v>9557559</v>
      </c>
    </row>
    <row r="769" spans="1:8" x14ac:dyDescent="0.25">
      <c r="A769" s="176" t="s">
        <v>618</v>
      </c>
      <c r="B769" s="113">
        <v>4343284</v>
      </c>
      <c r="C769" s="113">
        <v>1989385</v>
      </c>
      <c r="D769" s="113">
        <v>687618</v>
      </c>
      <c r="E769" s="113">
        <v>831022</v>
      </c>
      <c r="F769" s="113">
        <v>1481205</v>
      </c>
      <c r="G769" s="113">
        <v>167958</v>
      </c>
      <c r="H769" s="113">
        <f t="shared" ref="H769:H789" si="63">SUM(B769:G769)</f>
        <v>9500472</v>
      </c>
    </row>
    <row r="770" spans="1:8" x14ac:dyDescent="0.25">
      <c r="A770" s="176" t="s">
        <v>619</v>
      </c>
      <c r="B770" s="113">
        <v>4588148</v>
      </c>
      <c r="C770" s="113">
        <v>2173203</v>
      </c>
      <c r="D770" s="113">
        <v>769298</v>
      </c>
      <c r="E770" s="113">
        <v>994038</v>
      </c>
      <c r="F770" s="113">
        <v>1586431</v>
      </c>
      <c r="G770" s="113">
        <v>254226</v>
      </c>
      <c r="H770" s="113">
        <f t="shared" si="63"/>
        <v>10365344</v>
      </c>
    </row>
    <row r="771" spans="1:8" x14ac:dyDescent="0.25">
      <c r="A771" s="176" t="s">
        <v>620</v>
      </c>
      <c r="B771" s="113">
        <v>4320023</v>
      </c>
      <c r="C771" s="113">
        <v>1832228</v>
      </c>
      <c r="D771" s="113">
        <v>666053</v>
      </c>
      <c r="E771" s="113">
        <v>1517711</v>
      </c>
      <c r="F771" s="113">
        <v>1568067</v>
      </c>
      <c r="G771" s="113">
        <v>189014</v>
      </c>
      <c r="H771" s="113">
        <f t="shared" si="63"/>
        <v>10093096</v>
      </c>
    </row>
    <row r="772" spans="1:8" x14ac:dyDescent="0.25">
      <c r="A772" s="176" t="s">
        <v>621</v>
      </c>
      <c r="B772" s="113">
        <v>5027077</v>
      </c>
      <c r="C772" s="113">
        <v>2942997</v>
      </c>
      <c r="D772" s="113">
        <v>911667</v>
      </c>
      <c r="E772" s="113">
        <v>1185375</v>
      </c>
      <c r="F772" s="113">
        <v>1630581</v>
      </c>
      <c r="G772" s="113">
        <v>235157</v>
      </c>
      <c r="H772" s="113">
        <f t="shared" si="63"/>
        <v>11932854</v>
      </c>
    </row>
    <row r="773" spans="1:8" x14ac:dyDescent="0.25">
      <c r="A773" s="176" t="s">
        <v>622</v>
      </c>
      <c r="B773" s="113">
        <v>3266734</v>
      </c>
      <c r="C773" s="113">
        <v>1401257</v>
      </c>
      <c r="D773" s="113">
        <v>473168</v>
      </c>
      <c r="E773" s="113">
        <v>1065118</v>
      </c>
      <c r="F773" s="113">
        <v>1606761</v>
      </c>
      <c r="G773" s="113">
        <v>166084</v>
      </c>
      <c r="H773" s="113">
        <f t="shared" si="63"/>
        <v>7979122</v>
      </c>
    </row>
    <row r="774" spans="1:8" x14ac:dyDescent="0.25">
      <c r="A774" s="176" t="s">
        <v>623</v>
      </c>
      <c r="B774" s="113">
        <v>5574115</v>
      </c>
      <c r="C774" s="113">
        <v>2721871</v>
      </c>
      <c r="D774" s="113">
        <v>869339</v>
      </c>
      <c r="E774" s="113">
        <v>962946</v>
      </c>
      <c r="F774" s="113">
        <v>2122104</v>
      </c>
      <c r="G774" s="113">
        <v>237964</v>
      </c>
      <c r="H774" s="113">
        <f t="shared" si="63"/>
        <v>12488339</v>
      </c>
    </row>
    <row r="775" spans="1:8" x14ac:dyDescent="0.25">
      <c r="A775" s="176" t="s">
        <v>624</v>
      </c>
      <c r="B775" s="113">
        <v>5996756</v>
      </c>
      <c r="C775" s="113">
        <v>3524594</v>
      </c>
      <c r="D775" s="113">
        <v>1130563</v>
      </c>
      <c r="E775" s="113">
        <v>1085318</v>
      </c>
      <c r="F775" s="113">
        <v>2085386</v>
      </c>
      <c r="G775" s="113">
        <v>249976</v>
      </c>
      <c r="H775" s="113">
        <f t="shared" si="63"/>
        <v>14072593</v>
      </c>
    </row>
    <row r="776" spans="1:8" x14ac:dyDescent="0.25">
      <c r="A776" s="176" t="s">
        <v>625</v>
      </c>
      <c r="B776" s="113">
        <v>6116732</v>
      </c>
      <c r="C776" s="113">
        <v>2946082</v>
      </c>
      <c r="D776" s="113">
        <v>930657</v>
      </c>
      <c r="E776" s="113">
        <v>1248991</v>
      </c>
      <c r="F776" s="113">
        <v>2210320</v>
      </c>
      <c r="G776" s="113">
        <v>284102</v>
      </c>
      <c r="H776" s="113">
        <f t="shared" si="63"/>
        <v>13736884</v>
      </c>
    </row>
    <row r="777" spans="1:8" x14ac:dyDescent="0.25">
      <c r="A777" s="176" t="s">
        <v>626</v>
      </c>
      <c r="B777" s="113">
        <v>3757647</v>
      </c>
      <c r="C777" s="113">
        <v>2032422</v>
      </c>
      <c r="D777" s="113">
        <v>727976</v>
      </c>
      <c r="E777" s="113">
        <v>747120</v>
      </c>
      <c r="F777" s="113">
        <v>1309944</v>
      </c>
      <c r="G777" s="113">
        <v>187090</v>
      </c>
      <c r="H777" s="113">
        <f t="shared" si="63"/>
        <v>8762199</v>
      </c>
    </row>
    <row r="778" spans="1:8" x14ac:dyDescent="0.25">
      <c r="A778" s="176" t="s">
        <v>627</v>
      </c>
      <c r="B778" s="113">
        <v>3760857</v>
      </c>
      <c r="C778" s="113">
        <v>2202728</v>
      </c>
      <c r="D778" s="113">
        <v>693539</v>
      </c>
      <c r="E778" s="113">
        <v>842327</v>
      </c>
      <c r="F778" s="113">
        <v>1357706</v>
      </c>
      <c r="G778" s="113">
        <v>175363</v>
      </c>
      <c r="H778" s="113">
        <f t="shared" si="63"/>
        <v>9032520</v>
      </c>
    </row>
    <row r="779" spans="1:8" x14ac:dyDescent="0.25">
      <c r="A779" s="176" t="s">
        <v>628</v>
      </c>
      <c r="B779" s="113">
        <v>4054764</v>
      </c>
      <c r="C779" s="113">
        <v>2425892</v>
      </c>
      <c r="D779" s="113">
        <v>764051</v>
      </c>
      <c r="E779" s="113">
        <v>881937</v>
      </c>
      <c r="F779" s="113">
        <v>2085331</v>
      </c>
      <c r="G779" s="113">
        <v>184454</v>
      </c>
      <c r="H779" s="113">
        <f t="shared" si="63"/>
        <v>10396429</v>
      </c>
    </row>
    <row r="780" spans="1:8" x14ac:dyDescent="0.25">
      <c r="A780" s="176" t="s">
        <v>629</v>
      </c>
      <c r="B780" s="113">
        <v>4040419</v>
      </c>
      <c r="C780" s="113">
        <v>2487032</v>
      </c>
      <c r="D780" s="113">
        <v>713297</v>
      </c>
      <c r="E780" s="113">
        <v>920882</v>
      </c>
      <c r="F780" s="113">
        <v>1962175</v>
      </c>
      <c r="G780" s="113">
        <v>278069</v>
      </c>
      <c r="H780" s="113">
        <f t="shared" si="63"/>
        <v>10401874</v>
      </c>
    </row>
    <row r="781" spans="1:8" x14ac:dyDescent="0.25">
      <c r="A781" s="176" t="s">
        <v>630</v>
      </c>
      <c r="B781" s="113">
        <v>5790027</v>
      </c>
      <c r="C781" s="113">
        <v>3281385</v>
      </c>
      <c r="D781" s="113">
        <v>1010728</v>
      </c>
      <c r="E781" s="113">
        <v>1096002</v>
      </c>
      <c r="F781" s="113">
        <v>1700599</v>
      </c>
      <c r="G781" s="113">
        <v>216909</v>
      </c>
      <c r="H781" s="113">
        <f t="shared" si="63"/>
        <v>13095650</v>
      </c>
    </row>
    <row r="782" spans="1:8" x14ac:dyDescent="0.25">
      <c r="A782" s="176" t="s">
        <v>631</v>
      </c>
      <c r="B782" s="113">
        <v>4011831</v>
      </c>
      <c r="C782" s="113">
        <v>2540863</v>
      </c>
      <c r="D782" s="113">
        <v>818525</v>
      </c>
      <c r="E782" s="113">
        <v>764516</v>
      </c>
      <c r="F782" s="113">
        <v>1136574</v>
      </c>
      <c r="G782" s="113">
        <v>191691</v>
      </c>
      <c r="H782" s="113">
        <f t="shared" si="63"/>
        <v>9464000</v>
      </c>
    </row>
    <row r="783" spans="1:8" x14ac:dyDescent="0.25">
      <c r="A783" s="176" t="s">
        <v>632</v>
      </c>
      <c r="B783" s="113">
        <v>3661140</v>
      </c>
      <c r="C783" s="113">
        <v>2145032</v>
      </c>
      <c r="D783" s="113">
        <v>662746</v>
      </c>
      <c r="E783" s="113">
        <v>714333</v>
      </c>
      <c r="F783" s="113">
        <v>1201748</v>
      </c>
      <c r="G783" s="113">
        <v>146650</v>
      </c>
      <c r="H783" s="113">
        <f t="shared" si="63"/>
        <v>8531649</v>
      </c>
    </row>
    <row r="784" spans="1:8" x14ac:dyDescent="0.25">
      <c r="A784" s="176" t="s">
        <v>633</v>
      </c>
      <c r="B784" s="113">
        <v>7415840</v>
      </c>
      <c r="C784" s="113">
        <v>3293944</v>
      </c>
      <c r="D784" s="113">
        <v>1146399</v>
      </c>
      <c r="E784" s="113">
        <v>901844</v>
      </c>
      <c r="F784" s="113">
        <v>1653169</v>
      </c>
      <c r="G784" s="113">
        <v>342260</v>
      </c>
      <c r="H784" s="113">
        <f t="shared" si="63"/>
        <v>14753456</v>
      </c>
    </row>
    <row r="785" spans="1:8" x14ac:dyDescent="0.25">
      <c r="A785" s="176" t="s">
        <v>634</v>
      </c>
      <c r="B785" s="113">
        <v>9650082</v>
      </c>
      <c r="C785" s="113">
        <v>3243928</v>
      </c>
      <c r="D785" s="113">
        <v>913229</v>
      </c>
      <c r="E785" s="113">
        <v>743845</v>
      </c>
      <c r="F785" s="113">
        <v>2030521</v>
      </c>
      <c r="G785" s="113">
        <v>305224</v>
      </c>
      <c r="H785" s="113">
        <f t="shared" si="63"/>
        <v>16886829</v>
      </c>
    </row>
    <row r="786" spans="1:8" x14ac:dyDescent="0.25">
      <c r="A786" s="176" t="s">
        <v>635</v>
      </c>
      <c r="B786" s="113">
        <v>8219277</v>
      </c>
      <c r="C786" s="113">
        <v>2687055</v>
      </c>
      <c r="D786" s="113">
        <v>847438</v>
      </c>
      <c r="E786" s="113">
        <v>816941</v>
      </c>
      <c r="F786" s="113">
        <v>2070577</v>
      </c>
      <c r="G786" s="113">
        <v>259172</v>
      </c>
      <c r="H786" s="113">
        <f t="shared" si="63"/>
        <v>14900460</v>
      </c>
    </row>
    <row r="787" spans="1:8" x14ac:dyDescent="0.25">
      <c r="A787" s="176" t="s">
        <v>636</v>
      </c>
      <c r="B787" s="113">
        <v>10187501</v>
      </c>
      <c r="C787" s="113">
        <v>3389617</v>
      </c>
      <c r="D787" s="113">
        <v>970451</v>
      </c>
      <c r="E787" s="113">
        <v>901596</v>
      </c>
      <c r="F787" s="113">
        <v>1941818</v>
      </c>
      <c r="G787" s="113">
        <v>316720</v>
      </c>
      <c r="H787" s="113">
        <f t="shared" si="63"/>
        <v>17707703</v>
      </c>
    </row>
    <row r="788" spans="1:8" x14ac:dyDescent="0.25">
      <c r="A788" s="176" t="s">
        <v>637</v>
      </c>
      <c r="B788" s="113">
        <v>6523676</v>
      </c>
      <c r="C788" s="113">
        <v>2060417</v>
      </c>
      <c r="D788" s="113">
        <v>592551</v>
      </c>
      <c r="E788" s="113">
        <v>858619</v>
      </c>
      <c r="F788" s="113">
        <v>1368359</v>
      </c>
      <c r="G788" s="113">
        <v>132258</v>
      </c>
      <c r="H788" s="113">
        <f t="shared" si="63"/>
        <v>11535880</v>
      </c>
    </row>
    <row r="789" spans="1:8" x14ac:dyDescent="0.25">
      <c r="A789" s="176" t="s">
        <v>638</v>
      </c>
      <c r="B789" s="113">
        <v>5418050</v>
      </c>
      <c r="C789" s="113">
        <v>3342981</v>
      </c>
      <c r="D789" s="113">
        <v>954597</v>
      </c>
      <c r="E789" s="113">
        <v>905873</v>
      </c>
      <c r="F789" s="113">
        <v>1856441</v>
      </c>
      <c r="G789" s="113">
        <v>218625</v>
      </c>
      <c r="H789" s="113">
        <f t="shared" si="63"/>
        <v>12696567</v>
      </c>
    </row>
    <row r="790" spans="1:8" x14ac:dyDescent="0.25">
      <c r="A790" s="110" t="s">
        <v>639</v>
      </c>
      <c r="B790" s="78">
        <f>SUM(B768:B789)</f>
        <v>119402057</v>
      </c>
      <c r="C790" s="78">
        <f t="shared" ref="C790:H790" si="64">SUM(C768:C789)</f>
        <v>56850433</v>
      </c>
      <c r="D790" s="78">
        <f t="shared" si="64"/>
        <v>17992371</v>
      </c>
      <c r="E790" s="78">
        <f t="shared" si="64"/>
        <v>21199663</v>
      </c>
      <c r="F790" s="78">
        <f t="shared" si="64"/>
        <v>37483969</v>
      </c>
      <c r="G790" s="78">
        <f t="shared" si="64"/>
        <v>4962986</v>
      </c>
      <c r="H790" s="78">
        <f t="shared" si="64"/>
        <v>257891479</v>
      </c>
    </row>
    <row r="791" spans="1:8" x14ac:dyDescent="0.25">
      <c r="A791" s="108" t="s">
        <v>640</v>
      </c>
      <c r="B791" s="183">
        <f>B790/22</f>
        <v>5427366.2272727275</v>
      </c>
      <c r="C791" s="183">
        <f t="shared" ref="C791:H791" si="65">C790/22</f>
        <v>2584110.5909090908</v>
      </c>
      <c r="D791" s="183">
        <f t="shared" si="65"/>
        <v>817835.04545454541</v>
      </c>
      <c r="E791" s="183">
        <f t="shared" si="65"/>
        <v>963621.04545454541</v>
      </c>
      <c r="F791" s="183">
        <f t="shared" si="65"/>
        <v>1703816.7727272727</v>
      </c>
      <c r="G791" s="183">
        <f t="shared" si="65"/>
        <v>225590.27272727274</v>
      </c>
      <c r="H791" s="183">
        <f t="shared" si="65"/>
        <v>11722339.954545455</v>
      </c>
    </row>
    <row r="793" spans="1:8" ht="21" x14ac:dyDescent="0.35">
      <c r="A793" s="117">
        <v>2010</v>
      </c>
    </row>
    <row r="794" spans="1:8" ht="37.5" customHeight="1" x14ac:dyDescent="0.25">
      <c r="A794" s="116" t="s">
        <v>189</v>
      </c>
      <c r="B794" s="115" t="s">
        <v>0</v>
      </c>
      <c r="C794" s="115" t="s">
        <v>1</v>
      </c>
      <c r="D794" s="115" t="s">
        <v>2</v>
      </c>
      <c r="E794" s="115" t="s">
        <v>3</v>
      </c>
      <c r="F794" s="115" t="s">
        <v>50</v>
      </c>
      <c r="G794" s="115" t="s">
        <v>52</v>
      </c>
      <c r="H794" s="115" t="s">
        <v>13</v>
      </c>
    </row>
    <row r="795" spans="1:8" x14ac:dyDescent="0.25">
      <c r="A795" s="176" t="s">
        <v>641</v>
      </c>
      <c r="B795" s="113">
        <v>6146143</v>
      </c>
      <c r="C795" s="113">
        <v>3268766</v>
      </c>
      <c r="D795" s="113">
        <v>1010410</v>
      </c>
      <c r="E795" s="113">
        <v>779859</v>
      </c>
      <c r="F795" s="113">
        <v>1800825</v>
      </c>
      <c r="G795" s="113">
        <v>260736</v>
      </c>
      <c r="H795" s="113">
        <v>13266739</v>
      </c>
    </row>
    <row r="796" spans="1:8" x14ac:dyDescent="0.25">
      <c r="A796" s="176" t="s">
        <v>642</v>
      </c>
      <c r="B796" s="113">
        <v>4544398</v>
      </c>
      <c r="C796" s="113">
        <v>2220117</v>
      </c>
      <c r="D796" s="113">
        <v>769525</v>
      </c>
      <c r="E796" s="113">
        <v>717103</v>
      </c>
      <c r="F796" s="113">
        <v>1782229</v>
      </c>
      <c r="G796" s="113">
        <v>175130</v>
      </c>
      <c r="H796" s="113">
        <v>10208502</v>
      </c>
    </row>
    <row r="797" spans="1:8" x14ac:dyDescent="0.25">
      <c r="A797" s="176" t="s">
        <v>643</v>
      </c>
      <c r="B797" s="113">
        <v>5835350</v>
      </c>
      <c r="C797" s="113">
        <v>2821615</v>
      </c>
      <c r="D797" s="113">
        <v>1000767</v>
      </c>
      <c r="E797" s="113">
        <v>1230744</v>
      </c>
      <c r="F797" s="113">
        <v>1408178</v>
      </c>
      <c r="G797" s="113">
        <v>207572</v>
      </c>
      <c r="H797" s="113">
        <v>12504226</v>
      </c>
    </row>
    <row r="798" spans="1:8" x14ac:dyDescent="0.25">
      <c r="A798" s="176" t="s">
        <v>644</v>
      </c>
      <c r="B798" s="113">
        <v>4977299</v>
      </c>
      <c r="C798" s="113">
        <v>2609236</v>
      </c>
      <c r="D798" s="113">
        <v>1429893</v>
      </c>
      <c r="E798" s="113">
        <v>927054</v>
      </c>
      <c r="F798" s="113">
        <v>1764075</v>
      </c>
      <c r="G798" s="113">
        <v>220719</v>
      </c>
      <c r="H798" s="113">
        <v>11928276</v>
      </c>
    </row>
    <row r="799" spans="1:8" x14ac:dyDescent="0.25">
      <c r="A799" s="176" t="s">
        <v>645</v>
      </c>
      <c r="B799" s="113">
        <v>5761468</v>
      </c>
      <c r="C799" s="113">
        <v>3105083</v>
      </c>
      <c r="D799" s="113">
        <v>1420228</v>
      </c>
      <c r="E799" s="113">
        <v>901979</v>
      </c>
      <c r="F799" s="113">
        <v>1687079</v>
      </c>
      <c r="G799" s="113">
        <v>246533</v>
      </c>
      <c r="H799" s="113">
        <v>13122370</v>
      </c>
    </row>
    <row r="800" spans="1:8" x14ac:dyDescent="0.25">
      <c r="A800" s="176" t="s">
        <v>646</v>
      </c>
      <c r="B800" s="113">
        <v>6015278</v>
      </c>
      <c r="C800" s="113">
        <v>3679611</v>
      </c>
      <c r="D800" s="113">
        <v>1229053</v>
      </c>
      <c r="E800" s="113">
        <v>1006485</v>
      </c>
      <c r="F800" s="113">
        <v>1769611</v>
      </c>
      <c r="G800" s="113">
        <v>252928</v>
      </c>
      <c r="H800" s="113">
        <v>13952966</v>
      </c>
    </row>
    <row r="801" spans="1:8" x14ac:dyDescent="0.25">
      <c r="A801" s="176" t="s">
        <v>647</v>
      </c>
      <c r="B801" s="113">
        <v>5658542</v>
      </c>
      <c r="C801" s="113">
        <v>3281843</v>
      </c>
      <c r="D801" s="113">
        <v>1039294</v>
      </c>
      <c r="E801" s="113">
        <v>1094212</v>
      </c>
      <c r="F801" s="113">
        <v>2098919</v>
      </c>
      <c r="G801" s="113">
        <v>205137</v>
      </c>
      <c r="H801" s="113">
        <v>13377947</v>
      </c>
    </row>
    <row r="802" spans="1:8" x14ac:dyDescent="0.25">
      <c r="A802" s="176" t="s">
        <v>648</v>
      </c>
      <c r="B802" s="113">
        <v>4698086</v>
      </c>
      <c r="C802" s="113">
        <v>3961441</v>
      </c>
      <c r="D802" s="113">
        <v>767320</v>
      </c>
      <c r="E802" s="113">
        <v>955268</v>
      </c>
      <c r="F802" s="113">
        <v>1926138</v>
      </c>
      <c r="G802" s="113">
        <v>170588</v>
      </c>
      <c r="H802" s="113">
        <v>12478841</v>
      </c>
    </row>
    <row r="803" spans="1:8" x14ac:dyDescent="0.25">
      <c r="A803" s="176" t="s">
        <v>649</v>
      </c>
      <c r="B803" s="113">
        <v>5514084</v>
      </c>
      <c r="C803" s="113">
        <v>4119552</v>
      </c>
      <c r="D803" s="113">
        <v>1041159</v>
      </c>
      <c r="E803" s="113">
        <v>1054435</v>
      </c>
      <c r="F803" s="113">
        <v>2100196</v>
      </c>
      <c r="G803" s="113">
        <v>330624</v>
      </c>
      <c r="H803" s="113">
        <v>14160050</v>
      </c>
    </row>
    <row r="804" spans="1:8" x14ac:dyDescent="0.25">
      <c r="A804" s="176" t="s">
        <v>650</v>
      </c>
      <c r="B804" s="113">
        <v>5420681</v>
      </c>
      <c r="C804" s="113">
        <v>3590456</v>
      </c>
      <c r="D804" s="113">
        <v>1066958</v>
      </c>
      <c r="E804" s="113">
        <v>818808</v>
      </c>
      <c r="F804" s="113">
        <v>1976208</v>
      </c>
      <c r="G804" s="113">
        <v>222566</v>
      </c>
      <c r="H804" s="113">
        <v>13095677</v>
      </c>
    </row>
    <row r="805" spans="1:8" x14ac:dyDescent="0.25">
      <c r="A805" s="176" t="s">
        <v>651</v>
      </c>
      <c r="B805" s="113">
        <v>5346227</v>
      </c>
      <c r="C805" s="113">
        <v>3112722</v>
      </c>
      <c r="D805" s="113">
        <v>862681</v>
      </c>
      <c r="E805" s="113">
        <v>801382</v>
      </c>
      <c r="F805" s="113">
        <v>2110656</v>
      </c>
      <c r="G805" s="113">
        <v>209179</v>
      </c>
      <c r="H805" s="113">
        <v>12442847</v>
      </c>
    </row>
    <row r="806" spans="1:8" x14ac:dyDescent="0.25">
      <c r="A806" s="176" t="s">
        <v>652</v>
      </c>
      <c r="B806" s="113">
        <v>4468395</v>
      </c>
      <c r="C806" s="113">
        <v>2683551</v>
      </c>
      <c r="D806" s="113">
        <v>763530</v>
      </c>
      <c r="E806" s="113">
        <v>1345213</v>
      </c>
      <c r="F806" s="113">
        <v>1661565</v>
      </c>
      <c r="G806" s="113">
        <v>207015</v>
      </c>
      <c r="H806" s="113">
        <v>11129269</v>
      </c>
    </row>
    <row r="807" spans="1:8" x14ac:dyDescent="0.25">
      <c r="A807" s="176" t="s">
        <v>653</v>
      </c>
      <c r="B807" s="113">
        <v>3233739</v>
      </c>
      <c r="C807" s="113">
        <v>2415161</v>
      </c>
      <c r="D807" s="113">
        <v>557879</v>
      </c>
      <c r="E807" s="113">
        <v>1163829</v>
      </c>
      <c r="F807" s="113">
        <v>1523329</v>
      </c>
      <c r="G807" s="113">
        <v>175269</v>
      </c>
      <c r="H807" s="113">
        <v>9069206</v>
      </c>
    </row>
    <row r="808" spans="1:8" x14ac:dyDescent="0.25">
      <c r="A808" s="176" t="s">
        <v>654</v>
      </c>
      <c r="B808" s="113">
        <v>6003286</v>
      </c>
      <c r="C808" s="113">
        <v>2825674</v>
      </c>
      <c r="D808" s="113">
        <v>827004</v>
      </c>
      <c r="E808" s="113">
        <v>964639</v>
      </c>
      <c r="F808" s="113">
        <v>1798130</v>
      </c>
      <c r="G808" s="113">
        <v>277215</v>
      </c>
      <c r="H808" s="113">
        <v>12695948</v>
      </c>
    </row>
    <row r="809" spans="1:8" x14ac:dyDescent="0.25">
      <c r="A809" s="176" t="s">
        <v>655</v>
      </c>
      <c r="B809" s="113">
        <v>5388600</v>
      </c>
      <c r="C809" s="113">
        <v>2675841</v>
      </c>
      <c r="D809" s="113">
        <v>1054375</v>
      </c>
      <c r="E809" s="113">
        <v>989294</v>
      </c>
      <c r="F809" s="113">
        <v>1721342</v>
      </c>
      <c r="G809" s="113">
        <v>295227</v>
      </c>
      <c r="H809" s="113">
        <v>12124679</v>
      </c>
    </row>
    <row r="810" spans="1:8" x14ac:dyDescent="0.25">
      <c r="A810" s="176" t="s">
        <v>656</v>
      </c>
      <c r="B810" s="113">
        <v>4868719</v>
      </c>
      <c r="C810" s="113">
        <v>2959332</v>
      </c>
      <c r="D810" s="113">
        <v>804392</v>
      </c>
      <c r="E810" s="113">
        <v>917625</v>
      </c>
      <c r="F810" s="113">
        <v>1510244</v>
      </c>
      <c r="G810" s="113">
        <v>264607</v>
      </c>
      <c r="H810" s="113">
        <v>11324919</v>
      </c>
    </row>
    <row r="811" spans="1:8" x14ac:dyDescent="0.25">
      <c r="A811" s="176" t="s">
        <v>657</v>
      </c>
      <c r="B811" s="113">
        <v>4457575</v>
      </c>
      <c r="C811" s="113">
        <v>2537923</v>
      </c>
      <c r="D811" s="113">
        <v>842164</v>
      </c>
      <c r="E811" s="113">
        <v>1127138</v>
      </c>
      <c r="F811" s="113">
        <v>1455767</v>
      </c>
      <c r="G811" s="113">
        <v>251485</v>
      </c>
      <c r="H811" s="113">
        <v>10672052</v>
      </c>
    </row>
    <row r="812" spans="1:8" x14ac:dyDescent="0.25">
      <c r="A812" s="176" t="s">
        <v>658</v>
      </c>
      <c r="B812" s="113">
        <v>3618143</v>
      </c>
      <c r="C812" s="113">
        <v>1854575</v>
      </c>
      <c r="D812" s="113">
        <v>547721</v>
      </c>
      <c r="E812" s="113">
        <v>924255</v>
      </c>
      <c r="F812" s="113">
        <v>1509928</v>
      </c>
      <c r="G812" s="113">
        <v>214954</v>
      </c>
      <c r="H812" s="113">
        <v>8669576</v>
      </c>
    </row>
    <row r="813" spans="1:8" x14ac:dyDescent="0.25">
      <c r="A813" s="176" t="s">
        <v>659</v>
      </c>
      <c r="B813" s="113">
        <v>5510692</v>
      </c>
      <c r="C813" s="113">
        <v>3137082</v>
      </c>
      <c r="D813" s="113">
        <v>1010950</v>
      </c>
      <c r="E813" s="113">
        <v>874058</v>
      </c>
      <c r="F813" s="113">
        <v>1595468</v>
      </c>
      <c r="G813" s="113">
        <v>399486</v>
      </c>
      <c r="H813" s="113">
        <v>12527736</v>
      </c>
    </row>
    <row r="814" spans="1:8" x14ac:dyDescent="0.25">
      <c r="A814" s="176" t="s">
        <v>660</v>
      </c>
      <c r="B814" s="113">
        <v>4927067</v>
      </c>
      <c r="C814" s="113">
        <v>2469593</v>
      </c>
      <c r="D814" s="113">
        <v>779241</v>
      </c>
      <c r="E814" s="113">
        <v>1111086</v>
      </c>
      <c r="F814" s="113">
        <v>1807431</v>
      </c>
      <c r="G814" s="113">
        <v>261440</v>
      </c>
      <c r="H814" s="113">
        <v>11355858</v>
      </c>
    </row>
    <row r="815" spans="1:8" x14ac:dyDescent="0.25">
      <c r="A815" s="176" t="s">
        <v>661</v>
      </c>
      <c r="B815" s="113">
        <v>5333897</v>
      </c>
      <c r="C815" s="113">
        <v>3748319</v>
      </c>
      <c r="D815" s="113">
        <v>1147070</v>
      </c>
      <c r="E815" s="113">
        <v>1297850</v>
      </c>
      <c r="F815" s="113">
        <v>1967931</v>
      </c>
      <c r="G815" s="113">
        <v>319155</v>
      </c>
      <c r="H815" s="113">
        <v>13814222</v>
      </c>
    </row>
    <row r="816" spans="1:8" x14ac:dyDescent="0.25">
      <c r="A816" s="110" t="s">
        <v>662</v>
      </c>
      <c r="B816" s="78">
        <f>SUM(B795:B815)</f>
        <v>107727669</v>
      </c>
      <c r="C816" s="78">
        <f t="shared" ref="C816:H816" si="66">SUM(C795:C815)</f>
        <v>63077493</v>
      </c>
      <c r="D816" s="78">
        <f t="shared" si="66"/>
        <v>19971614</v>
      </c>
      <c r="E816" s="78">
        <f t="shared" si="66"/>
        <v>21002316</v>
      </c>
      <c r="F816" s="78">
        <f t="shared" si="66"/>
        <v>36975249</v>
      </c>
      <c r="G816" s="78">
        <f t="shared" si="66"/>
        <v>5167565</v>
      </c>
      <c r="H816" s="78">
        <f t="shared" si="66"/>
        <v>253921906</v>
      </c>
    </row>
    <row r="817" spans="1:8" x14ac:dyDescent="0.25">
      <c r="A817" s="108" t="s">
        <v>663</v>
      </c>
      <c r="B817" s="183">
        <f>B816/21</f>
        <v>5129889</v>
      </c>
      <c r="C817" s="183">
        <f t="shared" ref="C817:H817" si="67">C816/21</f>
        <v>3003690.1428571427</v>
      </c>
      <c r="D817" s="183">
        <f t="shared" si="67"/>
        <v>951029.23809523811</v>
      </c>
      <c r="E817" s="183">
        <f t="shared" si="67"/>
        <v>1000110.2857142857</v>
      </c>
      <c r="F817" s="183">
        <f t="shared" si="67"/>
        <v>1760726.142857143</v>
      </c>
      <c r="G817" s="183">
        <f t="shared" si="67"/>
        <v>246074.52380952382</v>
      </c>
      <c r="H817" s="183">
        <f t="shared" si="67"/>
        <v>12091519.333333334</v>
      </c>
    </row>
    <row r="819" spans="1:8" x14ac:dyDescent="0.25">
      <c r="A819" s="222" t="s">
        <v>349</v>
      </c>
      <c r="B819" s="196">
        <v>4889476</v>
      </c>
      <c r="C819" s="196">
        <v>2753995</v>
      </c>
      <c r="D819" s="196">
        <v>895374</v>
      </c>
      <c r="E819" s="196">
        <v>1388458</v>
      </c>
      <c r="F819" s="196">
        <v>1726039</v>
      </c>
      <c r="G819" s="196">
        <v>232165</v>
      </c>
      <c r="H819" s="196">
        <v>11885507</v>
      </c>
    </row>
    <row r="820" spans="1:8" x14ac:dyDescent="0.25">
      <c r="A820" s="197" t="s">
        <v>675</v>
      </c>
      <c r="B820" s="196">
        <v>3137218</v>
      </c>
      <c r="C820" s="196">
        <v>2483991</v>
      </c>
      <c r="D820" s="196">
        <v>678792</v>
      </c>
      <c r="E820" s="196">
        <v>1046464</v>
      </c>
      <c r="F820" s="196">
        <v>1747708</v>
      </c>
      <c r="G820" s="196">
        <v>166613</v>
      </c>
      <c r="H820" s="196">
        <v>9260786</v>
      </c>
    </row>
    <row r="821" spans="1:8" x14ac:dyDescent="0.25">
      <c r="A821" s="197" t="s">
        <v>416</v>
      </c>
      <c r="B821" s="196">
        <v>4808949</v>
      </c>
      <c r="C821" s="196">
        <v>3017864</v>
      </c>
      <c r="D821" s="196">
        <v>1010899</v>
      </c>
      <c r="E821" s="196">
        <v>1028951</v>
      </c>
      <c r="F821" s="196">
        <v>1753886</v>
      </c>
      <c r="G821" s="196">
        <v>371461</v>
      </c>
      <c r="H821" s="196">
        <v>11992010</v>
      </c>
    </row>
    <row r="822" spans="1:8" x14ac:dyDescent="0.25">
      <c r="A822" s="197" t="s">
        <v>346</v>
      </c>
      <c r="B822" s="196">
        <v>5906018</v>
      </c>
      <c r="C822" s="196">
        <v>2434992</v>
      </c>
      <c r="D822" s="196">
        <v>873023</v>
      </c>
      <c r="E822" s="196">
        <v>781142</v>
      </c>
      <c r="F822" s="196">
        <v>1843837</v>
      </c>
      <c r="G822" s="196">
        <v>334604</v>
      </c>
      <c r="H822" s="196">
        <v>12173616</v>
      </c>
    </row>
    <row r="823" spans="1:8" x14ac:dyDescent="0.25">
      <c r="A823" s="197" t="s">
        <v>345</v>
      </c>
      <c r="B823" s="196">
        <v>4528985</v>
      </c>
      <c r="C823" s="196">
        <v>2652651</v>
      </c>
      <c r="D823" s="196">
        <v>1112796</v>
      </c>
      <c r="E823" s="196">
        <v>1143424</v>
      </c>
      <c r="F823" s="196">
        <v>2274169</v>
      </c>
      <c r="G823" s="196">
        <v>574605</v>
      </c>
      <c r="H823" s="196">
        <v>12286630</v>
      </c>
    </row>
    <row r="824" spans="1:8" x14ac:dyDescent="0.25">
      <c r="A824" s="197" t="s">
        <v>344</v>
      </c>
      <c r="B824" s="196">
        <v>6297236</v>
      </c>
      <c r="C824" s="196">
        <v>2675388</v>
      </c>
      <c r="D824" s="196">
        <v>1059133</v>
      </c>
      <c r="E824" s="196">
        <v>1000541</v>
      </c>
      <c r="F824" s="196">
        <v>1811041</v>
      </c>
      <c r="G824" s="196">
        <v>395287</v>
      </c>
      <c r="H824" s="196">
        <v>13238626</v>
      </c>
    </row>
    <row r="825" spans="1:8" x14ac:dyDescent="0.25">
      <c r="A825" s="197" t="s">
        <v>676</v>
      </c>
      <c r="B825" s="196">
        <v>404486</v>
      </c>
      <c r="C825" s="196">
        <v>1414026</v>
      </c>
      <c r="D825" s="196">
        <v>432602</v>
      </c>
      <c r="E825" s="196">
        <v>1790155</v>
      </c>
      <c r="F825" s="196">
        <v>1363261</v>
      </c>
      <c r="G825" s="196">
        <v>211205</v>
      </c>
      <c r="H825" s="196">
        <v>5615735</v>
      </c>
    </row>
    <row r="826" spans="1:8" x14ac:dyDescent="0.25">
      <c r="A826" s="197" t="s">
        <v>417</v>
      </c>
      <c r="B826" s="196">
        <v>3691018</v>
      </c>
      <c r="C826" s="196">
        <v>2664630</v>
      </c>
      <c r="D826" s="196">
        <v>917523</v>
      </c>
      <c r="E826" s="196">
        <v>1493562</v>
      </c>
      <c r="F826" s="196">
        <v>1807540</v>
      </c>
      <c r="G826" s="196">
        <v>300596</v>
      </c>
      <c r="H826" s="196">
        <v>10874869</v>
      </c>
    </row>
    <row r="827" spans="1:8" x14ac:dyDescent="0.25">
      <c r="A827" s="197" t="s">
        <v>341</v>
      </c>
      <c r="B827" s="196">
        <v>4653716</v>
      </c>
      <c r="C827" s="196">
        <v>2938276</v>
      </c>
      <c r="D827" s="196">
        <v>752878</v>
      </c>
      <c r="E827" s="196">
        <v>1350021</v>
      </c>
      <c r="F827" s="196">
        <v>2003199</v>
      </c>
      <c r="G827" s="196">
        <v>398107</v>
      </c>
      <c r="H827" s="196">
        <v>12096197</v>
      </c>
    </row>
    <row r="828" spans="1:8" x14ac:dyDescent="0.25">
      <c r="A828" s="197" t="s">
        <v>340</v>
      </c>
      <c r="B828" s="196">
        <v>5703606</v>
      </c>
      <c r="C828" s="196">
        <v>3174884</v>
      </c>
      <c r="D828" s="196">
        <v>890760</v>
      </c>
      <c r="E828" s="196">
        <v>1081012</v>
      </c>
      <c r="F828" s="196">
        <v>1958396</v>
      </c>
      <c r="G828" s="196">
        <v>404568</v>
      </c>
      <c r="H828" s="196">
        <v>13213226</v>
      </c>
    </row>
    <row r="829" spans="1:8" x14ac:dyDescent="0.25">
      <c r="A829" s="197" t="s">
        <v>339</v>
      </c>
      <c r="B829" s="196">
        <v>6319820</v>
      </c>
      <c r="C829" s="196">
        <v>3494157</v>
      </c>
      <c r="D829" s="196">
        <v>1034059</v>
      </c>
      <c r="E829" s="196">
        <v>918475</v>
      </c>
      <c r="F829" s="196">
        <v>1859516</v>
      </c>
      <c r="G829" s="196">
        <v>391368</v>
      </c>
      <c r="H829" s="196">
        <v>14017395</v>
      </c>
    </row>
    <row r="830" spans="1:8" x14ac:dyDescent="0.25">
      <c r="A830" s="197" t="s">
        <v>677</v>
      </c>
      <c r="B830" s="196">
        <v>4651827</v>
      </c>
      <c r="C830" s="196">
        <v>1960576</v>
      </c>
      <c r="D830" s="196">
        <v>743409</v>
      </c>
      <c r="E830" s="196">
        <v>859617</v>
      </c>
      <c r="F830" s="196">
        <v>1557006</v>
      </c>
      <c r="G830" s="196">
        <v>276335</v>
      </c>
      <c r="H830" s="196">
        <v>10048770</v>
      </c>
    </row>
    <row r="831" spans="1:8" x14ac:dyDescent="0.25">
      <c r="A831" s="197" t="s">
        <v>418</v>
      </c>
      <c r="B831" s="196">
        <v>5231484</v>
      </c>
      <c r="C831" s="196">
        <v>4010156</v>
      </c>
      <c r="D831" s="196">
        <v>1273134</v>
      </c>
      <c r="E831" s="196">
        <v>1190801</v>
      </c>
      <c r="F831" s="196">
        <v>1902380</v>
      </c>
      <c r="G831" s="196">
        <v>502881</v>
      </c>
      <c r="H831" s="196">
        <v>14110836</v>
      </c>
    </row>
    <row r="832" spans="1:8" x14ac:dyDescent="0.25">
      <c r="A832" s="197" t="s">
        <v>336</v>
      </c>
      <c r="B832" s="196">
        <v>4820709</v>
      </c>
      <c r="C832" s="196">
        <v>2998277</v>
      </c>
      <c r="D832" s="196">
        <v>1032680</v>
      </c>
      <c r="E832" s="196">
        <v>1223585</v>
      </c>
      <c r="F832" s="196">
        <v>1798046</v>
      </c>
      <c r="G832" s="196">
        <v>337678</v>
      </c>
      <c r="H832" s="196">
        <v>12210975</v>
      </c>
    </row>
    <row r="833" spans="1:8" x14ac:dyDescent="0.25">
      <c r="A833" s="197" t="s">
        <v>335</v>
      </c>
      <c r="B833" s="196">
        <v>4263636</v>
      </c>
      <c r="C833" s="196">
        <v>3111296</v>
      </c>
      <c r="D833" s="196">
        <v>977802</v>
      </c>
      <c r="E833" s="196">
        <v>1031010</v>
      </c>
      <c r="F833" s="196">
        <v>1739168</v>
      </c>
      <c r="G833" s="196">
        <v>441347</v>
      </c>
      <c r="H833" s="196">
        <v>11564259</v>
      </c>
    </row>
    <row r="834" spans="1:8" x14ac:dyDescent="0.25">
      <c r="A834" s="197" t="s">
        <v>334</v>
      </c>
      <c r="B834" s="196">
        <v>3576856</v>
      </c>
      <c r="C834" s="196">
        <v>1644887</v>
      </c>
      <c r="D834" s="196">
        <v>648359</v>
      </c>
      <c r="E834" s="196">
        <v>888479</v>
      </c>
      <c r="F834" s="196">
        <v>1329370</v>
      </c>
      <c r="G834" s="196">
        <v>309468</v>
      </c>
      <c r="H834" s="196">
        <v>8397419</v>
      </c>
    </row>
    <row r="835" spans="1:8" x14ac:dyDescent="0.25">
      <c r="A835" s="197" t="s">
        <v>678</v>
      </c>
      <c r="B835" s="196">
        <v>3991820</v>
      </c>
      <c r="C835" s="196">
        <v>2295105</v>
      </c>
      <c r="D835" s="196">
        <v>740166</v>
      </c>
      <c r="E835" s="196">
        <v>1009317</v>
      </c>
      <c r="F835" s="196">
        <v>1343355</v>
      </c>
      <c r="G835" s="196">
        <v>320688</v>
      </c>
      <c r="H835" s="196">
        <v>9700451</v>
      </c>
    </row>
    <row r="836" spans="1:8" x14ac:dyDescent="0.25">
      <c r="A836" s="197" t="s">
        <v>419</v>
      </c>
      <c r="B836" s="196">
        <v>6156083</v>
      </c>
      <c r="C836" s="196">
        <v>2284789</v>
      </c>
      <c r="D836" s="196">
        <v>894655</v>
      </c>
      <c r="E836" s="196">
        <v>1000863</v>
      </c>
      <c r="F836" s="196">
        <v>1531269</v>
      </c>
      <c r="G836" s="196">
        <v>354491</v>
      </c>
      <c r="H836" s="196">
        <v>12222150</v>
      </c>
    </row>
    <row r="837" spans="1:8" x14ac:dyDescent="0.25">
      <c r="A837" s="197" t="s">
        <v>331</v>
      </c>
      <c r="B837" s="196">
        <v>5962089</v>
      </c>
      <c r="C837" s="196">
        <v>2882274</v>
      </c>
      <c r="D837" s="196">
        <v>930773</v>
      </c>
      <c r="E837" s="196">
        <v>1085876</v>
      </c>
      <c r="F837" s="196">
        <v>1433459</v>
      </c>
      <c r="G837" s="196">
        <v>337122</v>
      </c>
      <c r="H837" s="196">
        <v>12631593</v>
      </c>
    </row>
    <row r="838" spans="1:8" x14ac:dyDescent="0.25">
      <c r="A838" s="197" t="s">
        <v>330</v>
      </c>
      <c r="B838" s="196">
        <v>5397370</v>
      </c>
      <c r="C838" s="196">
        <v>2631602</v>
      </c>
      <c r="D838" s="196">
        <v>900458</v>
      </c>
      <c r="E838" s="196">
        <v>1182950</v>
      </c>
      <c r="F838" s="196">
        <v>1577993</v>
      </c>
      <c r="G838" s="196">
        <v>321756</v>
      </c>
      <c r="H838" s="196">
        <v>12012129</v>
      </c>
    </row>
    <row r="839" spans="1:8" x14ac:dyDescent="0.25">
      <c r="A839" s="197" t="s">
        <v>329</v>
      </c>
      <c r="B839" s="196">
        <v>4764019</v>
      </c>
      <c r="C839" s="196">
        <v>2278296</v>
      </c>
      <c r="D839" s="196">
        <v>876665</v>
      </c>
      <c r="E839" s="196">
        <v>880963</v>
      </c>
      <c r="F839" s="196">
        <v>1599486</v>
      </c>
      <c r="G839" s="196">
        <v>384229</v>
      </c>
      <c r="H839" s="196">
        <v>10783658</v>
      </c>
    </row>
    <row r="840" spans="1:8" x14ac:dyDescent="0.25">
      <c r="A840" s="223" t="s">
        <v>679</v>
      </c>
      <c r="B840" s="78">
        <f>SUM(B819:B839)</f>
        <v>99156421</v>
      </c>
      <c r="C840" s="78">
        <f t="shared" ref="C840:H840" si="68">SUM(C819:C839)</f>
        <v>55802112</v>
      </c>
      <c r="D840" s="78">
        <f t="shared" si="68"/>
        <v>18675940</v>
      </c>
      <c r="E840" s="78">
        <f t="shared" si="68"/>
        <v>23375666</v>
      </c>
      <c r="F840" s="78">
        <f t="shared" si="68"/>
        <v>35960124</v>
      </c>
      <c r="G840" s="78">
        <f t="shared" si="68"/>
        <v>7366574</v>
      </c>
      <c r="H840" s="78">
        <f t="shared" si="68"/>
        <v>240336837</v>
      </c>
    </row>
    <row r="841" spans="1:8" x14ac:dyDescent="0.25">
      <c r="A841" s="224" t="s">
        <v>680</v>
      </c>
      <c r="B841" s="225">
        <v>4721734.333333333</v>
      </c>
      <c r="C841" s="225">
        <v>2657243.4285714286</v>
      </c>
      <c r="D841" s="225">
        <v>1712386.857142857</v>
      </c>
      <c r="E841" s="225">
        <v>889330.47619047621</v>
      </c>
      <c r="F841" s="225">
        <v>1113126.9523809524</v>
      </c>
      <c r="G841" s="225">
        <v>350789.23809523811</v>
      </c>
      <c r="H841" s="225">
        <v>11444611.285714285</v>
      </c>
    </row>
    <row r="843" spans="1:8" x14ac:dyDescent="0.25">
      <c r="A843" s="236" t="s">
        <v>681</v>
      </c>
      <c r="B843" s="196">
        <v>4931253</v>
      </c>
      <c r="C843" s="196">
        <v>2683035</v>
      </c>
      <c r="D843" s="196">
        <v>728645</v>
      </c>
      <c r="E843" s="196">
        <v>927613</v>
      </c>
      <c r="F843" s="196">
        <v>1550188</v>
      </c>
      <c r="G843" s="196">
        <v>276466</v>
      </c>
      <c r="H843" s="196">
        <v>11097200</v>
      </c>
    </row>
    <row r="844" spans="1:8" x14ac:dyDescent="0.25">
      <c r="A844" s="236" t="s">
        <v>682</v>
      </c>
      <c r="B844" s="196">
        <v>3761656</v>
      </c>
      <c r="C844" s="196">
        <v>2067398</v>
      </c>
      <c r="D844" s="196">
        <v>762334</v>
      </c>
      <c r="E844" s="196">
        <v>922738</v>
      </c>
      <c r="F844" s="196">
        <v>1309935</v>
      </c>
      <c r="G844" s="196">
        <v>258221</v>
      </c>
      <c r="H844" s="196">
        <v>9082282</v>
      </c>
    </row>
    <row r="845" spans="1:8" x14ac:dyDescent="0.25">
      <c r="A845" s="236" t="s">
        <v>683</v>
      </c>
      <c r="B845" s="196">
        <v>6469111</v>
      </c>
      <c r="C845" s="196">
        <v>3127064</v>
      </c>
      <c r="D845" s="196">
        <v>1093488</v>
      </c>
      <c r="E845" s="196">
        <v>1026394</v>
      </c>
      <c r="F845" s="196">
        <v>1540676</v>
      </c>
      <c r="G845" s="196">
        <v>480617</v>
      </c>
      <c r="H845" s="196">
        <v>13737350</v>
      </c>
    </row>
    <row r="846" spans="1:8" x14ac:dyDescent="0.25">
      <c r="A846" s="236" t="s">
        <v>684</v>
      </c>
      <c r="B846" s="196">
        <v>8096491</v>
      </c>
      <c r="C846" s="196">
        <v>3149329</v>
      </c>
      <c r="D846" s="196">
        <v>1034033</v>
      </c>
      <c r="E846" s="196">
        <v>1250026</v>
      </c>
      <c r="F846" s="196">
        <v>1823725</v>
      </c>
      <c r="G846" s="196">
        <v>525515</v>
      </c>
      <c r="H846" s="196">
        <v>15879119</v>
      </c>
    </row>
    <row r="847" spans="1:8" x14ac:dyDescent="0.25">
      <c r="A847" s="236" t="s">
        <v>685</v>
      </c>
      <c r="B847" s="196">
        <v>7209557</v>
      </c>
      <c r="C847" s="196">
        <v>2805500</v>
      </c>
      <c r="D847" s="196">
        <v>1043373</v>
      </c>
      <c r="E847" s="196">
        <v>1169757</v>
      </c>
      <c r="F847" s="196">
        <v>1474491</v>
      </c>
      <c r="G847" s="196">
        <v>535894</v>
      </c>
      <c r="H847" s="196">
        <v>14238572</v>
      </c>
    </row>
    <row r="848" spans="1:8" x14ac:dyDescent="0.25">
      <c r="A848" s="236" t="s">
        <v>686</v>
      </c>
      <c r="B848" s="196">
        <v>6139827</v>
      </c>
      <c r="C848" s="196">
        <v>2027844</v>
      </c>
      <c r="D848" s="196">
        <v>733206</v>
      </c>
      <c r="E848" s="196">
        <v>1204796</v>
      </c>
      <c r="F848" s="196">
        <v>1531984</v>
      </c>
      <c r="G848" s="196">
        <v>444826</v>
      </c>
      <c r="H848" s="196">
        <v>12082483</v>
      </c>
    </row>
    <row r="849" spans="1:8" x14ac:dyDescent="0.25">
      <c r="A849" s="236" t="s">
        <v>687</v>
      </c>
      <c r="B849" s="196">
        <v>8636161</v>
      </c>
      <c r="C849" s="196">
        <v>2973968</v>
      </c>
      <c r="D849" s="196">
        <v>1111293</v>
      </c>
      <c r="E849" s="196">
        <v>2068761</v>
      </c>
      <c r="F849" s="196">
        <v>1827638</v>
      </c>
      <c r="G849" s="196">
        <v>766804</v>
      </c>
      <c r="H849" s="196">
        <v>17384625</v>
      </c>
    </row>
    <row r="850" spans="1:8" x14ac:dyDescent="0.25">
      <c r="A850" s="236" t="s">
        <v>688</v>
      </c>
      <c r="B850" s="196">
        <v>10023819</v>
      </c>
      <c r="C850" s="196">
        <v>3233655</v>
      </c>
      <c r="D850" s="196">
        <v>1231868</v>
      </c>
      <c r="E850" s="196">
        <v>1465938</v>
      </c>
      <c r="F850" s="196">
        <v>2181194</v>
      </c>
      <c r="G850" s="196">
        <v>629267</v>
      </c>
      <c r="H850" s="196">
        <v>18765741</v>
      </c>
    </row>
    <row r="851" spans="1:8" x14ac:dyDescent="0.25">
      <c r="A851" s="236" t="s">
        <v>689</v>
      </c>
      <c r="B851" s="196">
        <v>1884018</v>
      </c>
      <c r="C851" s="196">
        <v>2433918</v>
      </c>
      <c r="D851" s="196">
        <v>811820</v>
      </c>
      <c r="E851" s="196">
        <v>1375330</v>
      </c>
      <c r="F851" s="196">
        <v>1863334</v>
      </c>
      <c r="G851" s="196">
        <v>447446</v>
      </c>
      <c r="H851" s="196">
        <v>8815866</v>
      </c>
    </row>
    <row r="852" spans="1:8" x14ac:dyDescent="0.25">
      <c r="A852" s="236" t="s">
        <v>690</v>
      </c>
      <c r="B852" s="196">
        <v>7855143</v>
      </c>
      <c r="C852" s="196">
        <v>3651377</v>
      </c>
      <c r="D852" s="196">
        <v>1174004</v>
      </c>
      <c r="E852" s="196">
        <v>1734109</v>
      </c>
      <c r="F852" s="196">
        <v>1899575</v>
      </c>
      <c r="G852" s="196">
        <v>627387</v>
      </c>
      <c r="H852" s="196">
        <v>16941595</v>
      </c>
    </row>
    <row r="853" spans="1:8" x14ac:dyDescent="0.25">
      <c r="A853" s="236" t="s">
        <v>691</v>
      </c>
      <c r="B853" s="196">
        <v>8447118</v>
      </c>
      <c r="C853" s="196">
        <v>2707244</v>
      </c>
      <c r="D853" s="196">
        <v>894614</v>
      </c>
      <c r="E853" s="196">
        <v>1276520</v>
      </c>
      <c r="F853" s="196">
        <v>1603906</v>
      </c>
      <c r="G853" s="196">
        <v>473509</v>
      </c>
      <c r="H853" s="196">
        <v>15402911</v>
      </c>
    </row>
    <row r="854" spans="1:8" x14ac:dyDescent="0.25">
      <c r="A854" s="236" t="s">
        <v>692</v>
      </c>
      <c r="B854" s="196">
        <v>7629799</v>
      </c>
      <c r="C854" s="196">
        <v>4249430</v>
      </c>
      <c r="D854" s="196">
        <v>1218079</v>
      </c>
      <c r="E854" s="196">
        <v>1715125</v>
      </c>
      <c r="F854" s="196">
        <v>1840880</v>
      </c>
      <c r="G854" s="196">
        <v>635667</v>
      </c>
      <c r="H854" s="196">
        <v>17288980</v>
      </c>
    </row>
    <row r="855" spans="1:8" x14ac:dyDescent="0.25">
      <c r="A855" s="236" t="s">
        <v>693</v>
      </c>
      <c r="B855" s="196">
        <v>5844630</v>
      </c>
      <c r="C855" s="196">
        <v>2746313</v>
      </c>
      <c r="D855" s="196">
        <v>799778</v>
      </c>
      <c r="E855" s="196">
        <v>1642679</v>
      </c>
      <c r="F855" s="196">
        <v>2063816</v>
      </c>
      <c r="G855" s="196">
        <v>440399</v>
      </c>
      <c r="H855" s="196">
        <v>13537615</v>
      </c>
    </row>
    <row r="856" spans="1:8" x14ac:dyDescent="0.25">
      <c r="A856" s="236" t="s">
        <v>694</v>
      </c>
      <c r="B856" s="196">
        <v>6298626</v>
      </c>
      <c r="C856" s="196">
        <v>2811691</v>
      </c>
      <c r="D856" s="196">
        <v>836898</v>
      </c>
      <c r="E856" s="196">
        <v>1158291</v>
      </c>
      <c r="F856" s="196">
        <v>1885823</v>
      </c>
      <c r="G856" s="196">
        <v>470474</v>
      </c>
      <c r="H856" s="196">
        <v>13461803</v>
      </c>
    </row>
    <row r="857" spans="1:8" x14ac:dyDescent="0.25">
      <c r="A857" s="236" t="s">
        <v>695</v>
      </c>
      <c r="B857" s="196">
        <v>3867457</v>
      </c>
      <c r="C857" s="196">
        <v>2351944</v>
      </c>
      <c r="D857" s="196">
        <v>676289</v>
      </c>
      <c r="E857" s="196">
        <v>1286564</v>
      </c>
      <c r="F857" s="196">
        <v>1604919</v>
      </c>
      <c r="G857" s="196">
        <v>411475</v>
      </c>
      <c r="H857" s="196">
        <v>10198648</v>
      </c>
    </row>
    <row r="858" spans="1:8" x14ac:dyDescent="0.25">
      <c r="A858" s="236" t="s">
        <v>696</v>
      </c>
      <c r="B858" s="196">
        <v>6097347</v>
      </c>
      <c r="C858" s="196">
        <v>2848115</v>
      </c>
      <c r="D858" s="196">
        <v>820502</v>
      </c>
      <c r="E858" s="196">
        <v>1193488</v>
      </c>
      <c r="F858" s="196">
        <v>1444620</v>
      </c>
      <c r="G858" s="196">
        <v>461459</v>
      </c>
      <c r="H858" s="196">
        <v>12865531</v>
      </c>
    </row>
    <row r="859" spans="1:8" x14ac:dyDescent="0.25">
      <c r="A859" s="236" t="s">
        <v>697</v>
      </c>
      <c r="B859" s="196">
        <v>8908557</v>
      </c>
      <c r="C859" s="196">
        <v>3197053</v>
      </c>
      <c r="D859" s="196">
        <v>1186439</v>
      </c>
      <c r="E859" s="196">
        <v>1353532</v>
      </c>
      <c r="F859" s="196">
        <v>1525411</v>
      </c>
      <c r="G859" s="196">
        <v>676393</v>
      </c>
      <c r="H859" s="196">
        <v>16847385</v>
      </c>
    </row>
    <row r="860" spans="1:8" x14ac:dyDescent="0.25">
      <c r="A860" s="236" t="s">
        <v>698</v>
      </c>
      <c r="B860" s="196">
        <v>12409156</v>
      </c>
      <c r="C860" s="196">
        <v>2448576</v>
      </c>
      <c r="D860" s="196">
        <v>921332</v>
      </c>
      <c r="E860" s="196">
        <v>1051866</v>
      </c>
      <c r="F860" s="196">
        <v>1305592</v>
      </c>
      <c r="G860" s="196">
        <v>525687</v>
      </c>
      <c r="H860" s="196">
        <v>18662209</v>
      </c>
    </row>
    <row r="861" spans="1:8" x14ac:dyDescent="0.25">
      <c r="A861" s="236" t="s">
        <v>699</v>
      </c>
      <c r="B861" s="196">
        <v>6161083</v>
      </c>
      <c r="C861" s="196">
        <v>1294693</v>
      </c>
      <c r="D861" s="196">
        <v>932080</v>
      </c>
      <c r="E861" s="196">
        <v>649390</v>
      </c>
      <c r="F861" s="196">
        <v>502019</v>
      </c>
      <c r="G861" s="196">
        <v>467258</v>
      </c>
      <c r="H861" s="196">
        <v>10006523</v>
      </c>
    </row>
    <row r="862" spans="1:8" x14ac:dyDescent="0.25">
      <c r="A862" s="236" t="s">
        <v>700</v>
      </c>
      <c r="B862" s="196">
        <v>7751590</v>
      </c>
      <c r="C862" s="196">
        <v>3176287</v>
      </c>
      <c r="D862" s="196">
        <v>989552</v>
      </c>
      <c r="E862" s="196">
        <v>1119823</v>
      </c>
      <c r="F862" s="196">
        <v>1545525</v>
      </c>
      <c r="G862" s="196">
        <v>531874</v>
      </c>
      <c r="H862" s="196">
        <v>15114651</v>
      </c>
    </row>
    <row r="863" spans="1:8" x14ac:dyDescent="0.25">
      <c r="A863" s="236" t="s">
        <v>701</v>
      </c>
      <c r="B863" s="196">
        <v>7976716</v>
      </c>
      <c r="C863" s="196">
        <v>3836733</v>
      </c>
      <c r="D863" s="196">
        <v>1237933</v>
      </c>
      <c r="E863" s="196">
        <v>937099</v>
      </c>
      <c r="F863" s="196">
        <v>1392282</v>
      </c>
      <c r="G863" s="196">
        <v>404886</v>
      </c>
      <c r="H863" s="196">
        <v>15785649</v>
      </c>
    </row>
    <row r="864" spans="1:8" x14ac:dyDescent="0.25">
      <c r="A864" s="76" t="s">
        <v>702</v>
      </c>
      <c r="B864" s="78">
        <f>SUM(B843:B863)</f>
        <v>146399115</v>
      </c>
      <c r="C864" s="78">
        <f t="shared" ref="C864:H864" si="69">SUM(C843:C863)</f>
        <v>59821167</v>
      </c>
      <c r="D864" s="78">
        <f t="shared" si="69"/>
        <v>20237560</v>
      </c>
      <c r="E864" s="78">
        <f t="shared" si="69"/>
        <v>26529839</v>
      </c>
      <c r="F864" s="78">
        <f t="shared" si="69"/>
        <v>33717533</v>
      </c>
      <c r="G864" s="78">
        <f t="shared" si="69"/>
        <v>10491524</v>
      </c>
      <c r="H864" s="78">
        <f t="shared" si="69"/>
        <v>297196738</v>
      </c>
    </row>
    <row r="865" spans="1:8" x14ac:dyDescent="0.25">
      <c r="A865" s="226" t="s">
        <v>703</v>
      </c>
      <c r="B865" s="225">
        <f>B864/21</f>
        <v>6971386.4285714282</v>
      </c>
      <c r="C865" s="225">
        <f t="shared" ref="C865:H865" si="70">C864/21</f>
        <v>2848627</v>
      </c>
      <c r="D865" s="225">
        <f t="shared" si="70"/>
        <v>963693.33333333337</v>
      </c>
      <c r="E865" s="225">
        <f t="shared" si="70"/>
        <v>1263325.6666666667</v>
      </c>
      <c r="F865" s="225">
        <f t="shared" si="70"/>
        <v>1605596.8095238095</v>
      </c>
      <c r="G865" s="225">
        <f t="shared" si="70"/>
        <v>499596.38095238095</v>
      </c>
      <c r="H865" s="225">
        <f t="shared" si="70"/>
        <v>14152225.619047619</v>
      </c>
    </row>
    <row r="867" spans="1:8" x14ac:dyDescent="0.25">
      <c r="A867" t="s">
        <v>432</v>
      </c>
      <c r="B867" s="196">
        <v>8669660</v>
      </c>
      <c r="C867" s="196">
        <v>3163573</v>
      </c>
      <c r="D867" s="196">
        <v>1233381</v>
      </c>
      <c r="E867" s="196">
        <v>1128451</v>
      </c>
      <c r="F867" s="196">
        <v>1540294</v>
      </c>
      <c r="G867" s="196">
        <v>365158</v>
      </c>
      <c r="H867" s="196">
        <v>16100517</v>
      </c>
    </row>
    <row r="868" spans="1:8" x14ac:dyDescent="0.25">
      <c r="A868" t="s">
        <v>433</v>
      </c>
      <c r="B868" s="196">
        <v>6836480</v>
      </c>
      <c r="C868" s="196">
        <v>2751402</v>
      </c>
      <c r="D868" s="196">
        <v>1197014</v>
      </c>
      <c r="E868" s="196">
        <v>984073</v>
      </c>
      <c r="F868" s="196">
        <v>1711062</v>
      </c>
      <c r="G868" s="196">
        <v>327368</v>
      </c>
      <c r="H868" s="196">
        <v>13807399</v>
      </c>
    </row>
    <row r="869" spans="1:8" x14ac:dyDescent="0.25">
      <c r="A869" t="s">
        <v>434</v>
      </c>
      <c r="B869" s="196">
        <v>7789145</v>
      </c>
      <c r="C869" s="196">
        <v>2542743</v>
      </c>
      <c r="D869" s="196">
        <v>1187741</v>
      </c>
      <c r="E869" s="196">
        <v>1088672</v>
      </c>
      <c r="F869" s="196">
        <v>1704169</v>
      </c>
      <c r="G869" s="196">
        <v>337792</v>
      </c>
      <c r="H869" s="196">
        <v>14650262</v>
      </c>
    </row>
    <row r="870" spans="1:8" x14ac:dyDescent="0.25">
      <c r="A870" t="s">
        <v>704</v>
      </c>
      <c r="B870" s="196">
        <v>4710735</v>
      </c>
      <c r="C870" s="196">
        <v>1859525</v>
      </c>
      <c r="D870" s="196">
        <v>932452</v>
      </c>
      <c r="E870" s="196">
        <v>872518</v>
      </c>
      <c r="F870" s="196">
        <v>1737697</v>
      </c>
      <c r="G870" s="196">
        <v>336892</v>
      </c>
      <c r="H870" s="196">
        <v>10449819</v>
      </c>
    </row>
    <row r="871" spans="1:8" x14ac:dyDescent="0.25">
      <c r="A871" t="s">
        <v>436</v>
      </c>
      <c r="B871" s="196">
        <v>6807019</v>
      </c>
      <c r="C871" s="196">
        <v>3342197</v>
      </c>
      <c r="D871" s="196">
        <v>1219880</v>
      </c>
      <c r="E871" s="196">
        <v>1008654</v>
      </c>
      <c r="F871" s="196">
        <v>2129974</v>
      </c>
      <c r="G871" s="196">
        <v>482197</v>
      </c>
      <c r="H871" s="196">
        <v>14989921</v>
      </c>
    </row>
    <row r="872" spans="1:8" x14ac:dyDescent="0.25">
      <c r="A872" t="s">
        <v>437</v>
      </c>
      <c r="B872" s="196">
        <v>10042658</v>
      </c>
      <c r="C872" s="196">
        <v>3136560</v>
      </c>
      <c r="D872" s="196">
        <v>1367412</v>
      </c>
      <c r="E872" s="196">
        <v>973335</v>
      </c>
      <c r="F872" s="196">
        <v>2141754</v>
      </c>
      <c r="G872" s="196">
        <v>473123</v>
      </c>
      <c r="H872" s="196">
        <v>18134842</v>
      </c>
    </row>
    <row r="873" spans="1:8" x14ac:dyDescent="0.25">
      <c r="A873" t="s">
        <v>438</v>
      </c>
      <c r="B873" s="196">
        <v>7782696</v>
      </c>
      <c r="C873" s="196">
        <v>3304500</v>
      </c>
      <c r="D873" s="196">
        <v>1350287</v>
      </c>
      <c r="E873" s="196">
        <v>912454</v>
      </c>
      <c r="F873" s="196">
        <v>2005186</v>
      </c>
      <c r="G873" s="196">
        <v>302464</v>
      </c>
      <c r="H873" s="196">
        <v>15657587</v>
      </c>
    </row>
    <row r="874" spans="1:8" x14ac:dyDescent="0.25">
      <c r="A874" t="s">
        <v>439</v>
      </c>
      <c r="B874" s="196">
        <v>5714156</v>
      </c>
      <c r="C874" s="196">
        <v>3140394</v>
      </c>
      <c r="D874" s="196">
        <v>844365</v>
      </c>
      <c r="E874" s="196">
        <v>909660</v>
      </c>
      <c r="F874" s="196">
        <v>1545977</v>
      </c>
      <c r="G874" s="196">
        <v>284536</v>
      </c>
      <c r="H874" s="196">
        <v>12439088</v>
      </c>
    </row>
    <row r="875" spans="1:8" x14ac:dyDescent="0.25">
      <c r="A875" t="s">
        <v>705</v>
      </c>
      <c r="B875" s="196">
        <v>5695468</v>
      </c>
      <c r="C875" s="196">
        <v>3488229</v>
      </c>
      <c r="D875" s="196">
        <v>852034</v>
      </c>
      <c r="E875" s="196">
        <v>915231</v>
      </c>
      <c r="F875" s="196">
        <v>1599639</v>
      </c>
      <c r="G875" s="196">
        <v>267718</v>
      </c>
      <c r="H875" s="196">
        <v>12818319</v>
      </c>
    </row>
    <row r="876" spans="1:8" x14ac:dyDescent="0.25">
      <c r="A876" t="s">
        <v>441</v>
      </c>
      <c r="B876" s="196">
        <v>6605087</v>
      </c>
      <c r="C876" s="196">
        <v>3537170</v>
      </c>
      <c r="D876" s="196">
        <v>879171</v>
      </c>
      <c r="E876" s="196">
        <v>805045</v>
      </c>
      <c r="F876" s="196">
        <v>1593039</v>
      </c>
      <c r="G876" s="196">
        <v>277715</v>
      </c>
      <c r="H876" s="196">
        <v>13697227</v>
      </c>
    </row>
    <row r="877" spans="1:8" x14ac:dyDescent="0.25">
      <c r="A877" t="s">
        <v>442</v>
      </c>
      <c r="B877" s="196">
        <v>6466468</v>
      </c>
      <c r="C877" s="196">
        <v>3545441</v>
      </c>
      <c r="D877" s="196">
        <v>959387</v>
      </c>
      <c r="E877" s="196">
        <v>1063373</v>
      </c>
      <c r="F877" s="196">
        <v>1795743</v>
      </c>
      <c r="G877" s="196">
        <v>343290</v>
      </c>
      <c r="H877" s="196">
        <v>14173702</v>
      </c>
    </row>
    <row r="878" spans="1:8" x14ac:dyDescent="0.25">
      <c r="A878" t="s">
        <v>443</v>
      </c>
      <c r="B878" s="196">
        <v>6783130</v>
      </c>
      <c r="C878" s="196">
        <v>2772479</v>
      </c>
      <c r="D878" s="196">
        <v>710568</v>
      </c>
      <c r="E878" s="196">
        <v>735192</v>
      </c>
      <c r="F878" s="196">
        <v>1846918</v>
      </c>
      <c r="G878" s="196">
        <v>391153</v>
      </c>
      <c r="H878" s="196">
        <v>13239440</v>
      </c>
    </row>
    <row r="879" spans="1:8" x14ac:dyDescent="0.25">
      <c r="A879" t="s">
        <v>444</v>
      </c>
      <c r="B879" s="196">
        <v>4310230</v>
      </c>
      <c r="C879" s="196">
        <v>1799605</v>
      </c>
      <c r="D879" s="196">
        <v>807298</v>
      </c>
      <c r="E879" s="196">
        <v>825595</v>
      </c>
      <c r="F879" s="196">
        <v>1692555</v>
      </c>
      <c r="G879" s="196">
        <v>242654</v>
      </c>
      <c r="H879" s="196">
        <v>9677937</v>
      </c>
    </row>
    <row r="880" spans="1:8" x14ac:dyDescent="0.25">
      <c r="A880" t="s">
        <v>706</v>
      </c>
      <c r="B880" s="196">
        <v>3408769</v>
      </c>
      <c r="C880" s="196">
        <v>1549621</v>
      </c>
      <c r="D880" s="196">
        <v>554446</v>
      </c>
      <c r="E880" s="196">
        <v>781023</v>
      </c>
      <c r="F880" s="196">
        <v>1363053</v>
      </c>
      <c r="G880" s="196">
        <v>229540</v>
      </c>
      <c r="H880" s="196">
        <v>7886452</v>
      </c>
    </row>
    <row r="881" spans="1:8" x14ac:dyDescent="0.25">
      <c r="A881" t="s">
        <v>446</v>
      </c>
      <c r="B881" s="196">
        <v>3280782</v>
      </c>
      <c r="C881" s="196">
        <v>1256855</v>
      </c>
      <c r="D881" s="196">
        <v>562018</v>
      </c>
      <c r="E881" s="196">
        <v>755283</v>
      </c>
      <c r="F881" s="196">
        <v>1184880</v>
      </c>
      <c r="G881" s="196">
        <v>199793</v>
      </c>
      <c r="H881" s="196">
        <v>7239611</v>
      </c>
    </row>
    <row r="882" spans="1:8" x14ac:dyDescent="0.25">
      <c r="A882" t="s">
        <v>447</v>
      </c>
      <c r="B882" s="196">
        <v>2814277</v>
      </c>
      <c r="C882" s="196">
        <v>944424</v>
      </c>
      <c r="D882" s="196">
        <v>547958</v>
      </c>
      <c r="E882" s="196">
        <v>859242</v>
      </c>
      <c r="F882" s="196">
        <v>1258528</v>
      </c>
      <c r="G882" s="196">
        <v>146806</v>
      </c>
      <c r="H882" s="196">
        <v>6571235</v>
      </c>
    </row>
    <row r="883" spans="1:8" x14ac:dyDescent="0.25">
      <c r="A883" t="s">
        <v>448</v>
      </c>
      <c r="B883" s="196">
        <v>2109793</v>
      </c>
      <c r="C883" s="196">
        <v>849248</v>
      </c>
      <c r="D883" s="196">
        <v>542871</v>
      </c>
      <c r="E883" s="196">
        <v>681915</v>
      </c>
      <c r="F883" s="196">
        <v>804264</v>
      </c>
      <c r="G883" s="196">
        <v>178235</v>
      </c>
      <c r="H883" s="196">
        <v>5166326</v>
      </c>
    </row>
    <row r="884" spans="1:8" x14ac:dyDescent="0.25">
      <c r="A884" t="s">
        <v>707</v>
      </c>
      <c r="B884" s="196">
        <v>1754620</v>
      </c>
      <c r="C884" s="196">
        <v>839592</v>
      </c>
      <c r="D884" s="196">
        <v>267653</v>
      </c>
      <c r="E884" s="196">
        <v>541726</v>
      </c>
      <c r="F884" s="196">
        <v>574230</v>
      </c>
      <c r="G884" s="196">
        <v>95380</v>
      </c>
      <c r="H884" s="196">
        <v>4073201</v>
      </c>
    </row>
    <row r="885" spans="1:8" x14ac:dyDescent="0.25">
      <c r="A885" t="s">
        <v>450</v>
      </c>
      <c r="B885" s="196">
        <v>2265537</v>
      </c>
      <c r="C885" s="196">
        <v>749154</v>
      </c>
      <c r="D885" s="196">
        <v>565066</v>
      </c>
      <c r="E885" s="196">
        <v>712841</v>
      </c>
      <c r="F885" s="196">
        <v>727507</v>
      </c>
      <c r="G885" s="196">
        <v>218993</v>
      </c>
      <c r="H885" s="196">
        <v>5239098</v>
      </c>
    </row>
    <row r="886" spans="1:8" x14ac:dyDescent="0.25">
      <c r="A886" t="s">
        <v>451</v>
      </c>
      <c r="B886" s="196">
        <v>2942439</v>
      </c>
      <c r="C886" s="196">
        <v>783963</v>
      </c>
      <c r="D886" s="196">
        <v>459913</v>
      </c>
      <c r="E886" s="196">
        <v>678083</v>
      </c>
      <c r="F886" s="196">
        <v>749508</v>
      </c>
      <c r="G886" s="196">
        <v>174071</v>
      </c>
      <c r="H886" s="196">
        <v>5787977</v>
      </c>
    </row>
    <row r="887" spans="1:8" x14ac:dyDescent="0.25">
      <c r="A887" t="s">
        <v>452</v>
      </c>
      <c r="B887" s="196">
        <v>2334247</v>
      </c>
      <c r="C887" s="196">
        <v>970097</v>
      </c>
      <c r="D887" s="196">
        <v>507804</v>
      </c>
      <c r="E887" s="196">
        <v>649062</v>
      </c>
      <c r="F887" s="196">
        <v>1013762</v>
      </c>
      <c r="G887" s="196">
        <v>152789</v>
      </c>
      <c r="H887" s="196">
        <v>5627761</v>
      </c>
    </row>
    <row r="888" spans="1:8" x14ac:dyDescent="0.25">
      <c r="A888" t="s">
        <v>453</v>
      </c>
      <c r="B888" s="196">
        <v>1563627</v>
      </c>
      <c r="C888" s="196">
        <v>904607</v>
      </c>
      <c r="D888" s="196">
        <v>296782</v>
      </c>
      <c r="E888" s="196">
        <v>508883</v>
      </c>
      <c r="F888" s="196">
        <v>809612</v>
      </c>
      <c r="G888" s="196">
        <v>103890</v>
      </c>
      <c r="H888" s="196">
        <v>4187401</v>
      </c>
    </row>
    <row r="889" spans="1:8" x14ac:dyDescent="0.25">
      <c r="A889" s="76" t="s">
        <v>708</v>
      </c>
      <c r="B889" s="78">
        <f>SUM(B867:B888)</f>
        <v>110687023</v>
      </c>
      <c r="C889" s="78">
        <f t="shared" ref="C889:H889" si="71">SUM(C867:C888)</f>
        <v>47231379</v>
      </c>
      <c r="D889" s="78">
        <f t="shared" si="71"/>
        <v>17845501</v>
      </c>
      <c r="E889" s="78">
        <f t="shared" si="71"/>
        <v>18390311</v>
      </c>
      <c r="F889" s="78">
        <f t="shared" si="71"/>
        <v>31529351</v>
      </c>
      <c r="G889" s="78">
        <f t="shared" si="71"/>
        <v>5931557</v>
      </c>
      <c r="H889" s="78">
        <f t="shared" si="71"/>
        <v>231615122</v>
      </c>
    </row>
    <row r="890" spans="1:8" x14ac:dyDescent="0.25">
      <c r="A890" s="226" t="s">
        <v>709</v>
      </c>
      <c r="B890" s="225">
        <f>B889/22</f>
        <v>5031228.3181818184</v>
      </c>
      <c r="C890" s="225">
        <f t="shared" ref="C890:H890" si="72">C889/22</f>
        <v>2146880.8636363638</v>
      </c>
      <c r="D890" s="225">
        <f t="shared" si="72"/>
        <v>811159.13636363635</v>
      </c>
      <c r="E890" s="225">
        <f t="shared" si="72"/>
        <v>835923.22727272729</v>
      </c>
      <c r="F890" s="225">
        <f t="shared" si="72"/>
        <v>1433152.3181818181</v>
      </c>
      <c r="G890" s="225">
        <f t="shared" si="72"/>
        <v>269616.22727272729</v>
      </c>
      <c r="H890" s="225">
        <f t="shared" si="72"/>
        <v>10527960.090909092</v>
      </c>
    </row>
    <row r="892" spans="1:8" ht="22.5" customHeight="1" x14ac:dyDescent="0.35">
      <c r="A892" s="117">
        <v>2011</v>
      </c>
    </row>
    <row r="893" spans="1:8" ht="48.75" customHeight="1" x14ac:dyDescent="0.25">
      <c r="A893" s="116" t="s">
        <v>189</v>
      </c>
      <c r="B893" s="115" t="s">
        <v>0</v>
      </c>
      <c r="C893" s="115" t="s">
        <v>1</v>
      </c>
      <c r="D893" s="115" t="s">
        <v>2</v>
      </c>
      <c r="E893" s="115" t="s">
        <v>3</v>
      </c>
      <c r="F893" s="115" t="s">
        <v>50</v>
      </c>
      <c r="G893" s="115" t="s">
        <v>52</v>
      </c>
      <c r="H893" s="115" t="s">
        <v>13</v>
      </c>
    </row>
    <row r="894" spans="1:8" ht="7.5" customHeight="1" x14ac:dyDescent="0.25"/>
    <row r="895" spans="1:8" x14ac:dyDescent="0.25">
      <c r="A895" s="228" t="s">
        <v>415</v>
      </c>
      <c r="B895" s="196">
        <v>3209000</v>
      </c>
      <c r="C895" s="196">
        <v>2221396</v>
      </c>
      <c r="D895" s="196">
        <v>608669</v>
      </c>
      <c r="E895" s="196">
        <v>818962</v>
      </c>
      <c r="F895" s="196">
        <v>1461414</v>
      </c>
      <c r="G895" s="196">
        <v>202688</v>
      </c>
      <c r="H895" s="196">
        <v>8522129</v>
      </c>
    </row>
    <row r="896" spans="1:8" x14ac:dyDescent="0.25">
      <c r="A896" s="227" t="s">
        <v>414</v>
      </c>
      <c r="B896" s="196">
        <v>4861869</v>
      </c>
      <c r="C896" s="196">
        <v>2312811</v>
      </c>
      <c r="D896" s="196">
        <v>859173</v>
      </c>
      <c r="E896" s="196">
        <v>932084</v>
      </c>
      <c r="F896" s="196">
        <v>1993995</v>
      </c>
      <c r="G896" s="196">
        <v>455824</v>
      </c>
      <c r="H896" s="196">
        <v>11415756</v>
      </c>
    </row>
    <row r="897" spans="1:8" x14ac:dyDescent="0.25">
      <c r="A897" s="227" t="s">
        <v>278</v>
      </c>
      <c r="B897" s="196">
        <v>7451979</v>
      </c>
      <c r="C897" s="196">
        <v>2339852</v>
      </c>
      <c r="D897" s="196">
        <v>1027203</v>
      </c>
      <c r="E897" s="196">
        <v>913245</v>
      </c>
      <c r="F897" s="196">
        <v>1952396</v>
      </c>
      <c r="G897" s="196">
        <v>438415</v>
      </c>
      <c r="H897" s="196">
        <v>14123090</v>
      </c>
    </row>
    <row r="898" spans="1:8" x14ac:dyDescent="0.25">
      <c r="A898" s="227" t="s">
        <v>277</v>
      </c>
      <c r="B898" s="196">
        <v>6685084</v>
      </c>
      <c r="C898" s="196">
        <v>2095525</v>
      </c>
      <c r="D898" s="196">
        <v>975759</v>
      </c>
      <c r="E898" s="196">
        <v>960383</v>
      </c>
      <c r="F898" s="196">
        <v>2103940</v>
      </c>
      <c r="G898" s="196">
        <v>371107</v>
      </c>
      <c r="H898" s="196">
        <v>13191798</v>
      </c>
    </row>
    <row r="899" spans="1:8" x14ac:dyDescent="0.25">
      <c r="A899" s="227" t="s">
        <v>276</v>
      </c>
      <c r="B899" s="196">
        <v>7295448</v>
      </c>
      <c r="C899" s="196">
        <v>2830394</v>
      </c>
      <c r="D899" s="196">
        <v>1107819</v>
      </c>
      <c r="E899" s="196">
        <v>947789</v>
      </c>
      <c r="F899" s="196">
        <v>2171585</v>
      </c>
      <c r="G899" s="196">
        <v>451760</v>
      </c>
      <c r="H899" s="196">
        <v>14804795</v>
      </c>
    </row>
    <row r="900" spans="1:8" x14ac:dyDescent="0.25">
      <c r="A900" s="227" t="s">
        <v>413</v>
      </c>
      <c r="B900" s="196">
        <v>4265394</v>
      </c>
      <c r="C900" s="196">
        <v>2364316</v>
      </c>
      <c r="D900" s="196">
        <v>742185</v>
      </c>
      <c r="E900" s="196">
        <v>968549</v>
      </c>
      <c r="F900" s="196">
        <v>1939397</v>
      </c>
      <c r="G900" s="196">
        <v>280230</v>
      </c>
      <c r="H900" s="196">
        <v>10560071</v>
      </c>
    </row>
    <row r="901" spans="1:8" x14ac:dyDescent="0.25">
      <c r="A901" s="227" t="s">
        <v>412</v>
      </c>
      <c r="B901" s="196">
        <v>4503991</v>
      </c>
      <c r="C901" s="196">
        <v>2151882</v>
      </c>
      <c r="D901" s="196">
        <v>847924</v>
      </c>
      <c r="E901" s="196">
        <v>1045479</v>
      </c>
      <c r="F901" s="196">
        <v>2162139</v>
      </c>
      <c r="G901" s="196">
        <v>339045</v>
      </c>
      <c r="H901" s="196">
        <v>11050460</v>
      </c>
    </row>
    <row r="902" spans="1:8" x14ac:dyDescent="0.25">
      <c r="A902" s="227" t="s">
        <v>273</v>
      </c>
      <c r="B902" s="196">
        <v>4914813</v>
      </c>
      <c r="C902" s="196">
        <v>2146221</v>
      </c>
      <c r="D902" s="196">
        <v>1060182</v>
      </c>
      <c r="E902" s="196">
        <v>1519425</v>
      </c>
      <c r="F902" s="196">
        <v>2024627</v>
      </c>
      <c r="G902" s="196">
        <v>328155</v>
      </c>
      <c r="H902" s="196">
        <v>11993423</v>
      </c>
    </row>
    <row r="903" spans="1:8" x14ac:dyDescent="0.25">
      <c r="A903" s="227" t="s">
        <v>272</v>
      </c>
      <c r="B903" s="196">
        <v>5681240</v>
      </c>
      <c r="C903" s="196">
        <v>2205369</v>
      </c>
      <c r="D903" s="196">
        <v>1095054</v>
      </c>
      <c r="E903" s="196">
        <v>1337667</v>
      </c>
      <c r="F903" s="196">
        <v>2271840</v>
      </c>
      <c r="G903" s="196">
        <v>447839</v>
      </c>
      <c r="H903" s="196">
        <v>13039009</v>
      </c>
    </row>
    <row r="904" spans="1:8" x14ac:dyDescent="0.25">
      <c r="A904" s="227" t="s">
        <v>271</v>
      </c>
      <c r="B904" s="196">
        <v>5201190</v>
      </c>
      <c r="C904" s="196">
        <v>2185185</v>
      </c>
      <c r="D904" s="196">
        <v>924022</v>
      </c>
      <c r="E904" s="196">
        <v>1011667</v>
      </c>
      <c r="F904" s="196">
        <v>1792319</v>
      </c>
      <c r="G904" s="196">
        <v>433174</v>
      </c>
      <c r="H904" s="196">
        <v>11547557</v>
      </c>
    </row>
    <row r="905" spans="1:8" x14ac:dyDescent="0.25">
      <c r="A905" s="227" t="s">
        <v>410</v>
      </c>
      <c r="B905" s="196">
        <v>5303001</v>
      </c>
      <c r="C905" s="196">
        <v>2320456</v>
      </c>
      <c r="D905" s="196">
        <v>1284014</v>
      </c>
      <c r="E905" s="196">
        <v>1135200</v>
      </c>
      <c r="F905" s="196">
        <v>1724844</v>
      </c>
      <c r="G905" s="196">
        <v>348321</v>
      </c>
      <c r="H905" s="196">
        <v>12115836</v>
      </c>
    </row>
    <row r="906" spans="1:8" x14ac:dyDescent="0.25">
      <c r="A906" s="227" t="s">
        <v>710</v>
      </c>
      <c r="B906" s="196">
        <v>4114919</v>
      </c>
      <c r="C906" s="196">
        <v>3048502</v>
      </c>
      <c r="D906" s="196">
        <v>929192</v>
      </c>
      <c r="E906" s="196">
        <v>1221251</v>
      </c>
      <c r="F906" s="196">
        <v>1773382</v>
      </c>
      <c r="G906" s="196">
        <v>357287</v>
      </c>
      <c r="H906" s="196">
        <v>11444533</v>
      </c>
    </row>
    <row r="907" spans="1:8" x14ac:dyDescent="0.25">
      <c r="A907" s="227" t="s">
        <v>268</v>
      </c>
      <c r="B907" s="196">
        <v>6709860</v>
      </c>
      <c r="C907" s="196">
        <v>3405779</v>
      </c>
      <c r="D907" s="196">
        <v>1071265</v>
      </c>
      <c r="E907" s="196">
        <v>1160422</v>
      </c>
      <c r="F907" s="196">
        <v>2323149</v>
      </c>
      <c r="G907" s="196">
        <v>541676</v>
      </c>
      <c r="H907" s="196">
        <v>15212151</v>
      </c>
    </row>
    <row r="908" spans="1:8" x14ac:dyDescent="0.25">
      <c r="A908" s="227" t="s">
        <v>267</v>
      </c>
      <c r="B908" s="196">
        <v>4405720</v>
      </c>
      <c r="C908" s="196">
        <v>2730277</v>
      </c>
      <c r="D908" s="196">
        <v>812679</v>
      </c>
      <c r="E908" s="196">
        <v>1176173</v>
      </c>
      <c r="F908" s="196">
        <v>1895097</v>
      </c>
      <c r="G908" s="196">
        <v>378149</v>
      </c>
      <c r="H908" s="196">
        <v>11398095</v>
      </c>
    </row>
    <row r="909" spans="1:8" x14ac:dyDescent="0.25">
      <c r="A909" s="227" t="s">
        <v>409</v>
      </c>
      <c r="B909" s="196">
        <v>3298690</v>
      </c>
      <c r="C909" s="196">
        <v>2148182</v>
      </c>
      <c r="D909" s="196">
        <v>713717</v>
      </c>
      <c r="E909" s="196">
        <v>879457</v>
      </c>
      <c r="F909" s="196">
        <v>1976978</v>
      </c>
      <c r="G909" s="196">
        <v>431279</v>
      </c>
      <c r="H909" s="196">
        <v>9448303</v>
      </c>
    </row>
    <row r="910" spans="1:8" x14ac:dyDescent="0.25">
      <c r="A910" s="227" t="s">
        <v>408</v>
      </c>
      <c r="B910" s="196">
        <v>6083162</v>
      </c>
      <c r="C910" s="196">
        <v>2941490</v>
      </c>
      <c r="D910" s="196">
        <v>1069422</v>
      </c>
      <c r="E910" s="196">
        <v>1175378</v>
      </c>
      <c r="F910" s="196">
        <v>1925096</v>
      </c>
      <c r="G910" s="196">
        <v>528923</v>
      </c>
      <c r="H910" s="196">
        <v>13723471</v>
      </c>
    </row>
    <row r="911" spans="1:8" x14ac:dyDescent="0.25">
      <c r="A911" s="227" t="s">
        <v>264</v>
      </c>
      <c r="B911" s="196">
        <v>5025540</v>
      </c>
      <c r="C911" s="196">
        <v>2139956</v>
      </c>
      <c r="D911" s="196">
        <v>777928</v>
      </c>
      <c r="E911" s="196">
        <v>1004639</v>
      </c>
      <c r="F911" s="196">
        <v>1953458</v>
      </c>
      <c r="G911" s="196">
        <v>464387</v>
      </c>
      <c r="H911" s="196">
        <v>11365908</v>
      </c>
    </row>
    <row r="912" spans="1:8" x14ac:dyDescent="0.25">
      <c r="A912" s="227" t="s">
        <v>263</v>
      </c>
      <c r="B912" s="196">
        <v>5968538</v>
      </c>
      <c r="C912" s="196">
        <v>2084691</v>
      </c>
      <c r="D912" s="196">
        <v>1007512</v>
      </c>
      <c r="E912" s="196">
        <v>926165</v>
      </c>
      <c r="F912" s="196">
        <v>2067939</v>
      </c>
      <c r="G912" s="196">
        <v>583105</v>
      </c>
      <c r="H912" s="196">
        <v>12637950</v>
      </c>
    </row>
    <row r="913" spans="1:8" x14ac:dyDescent="0.25">
      <c r="A913" s="227" t="s">
        <v>262</v>
      </c>
      <c r="B913" s="196">
        <v>6540033</v>
      </c>
      <c r="C913" s="196">
        <v>4292254</v>
      </c>
      <c r="D913" s="196">
        <v>999540</v>
      </c>
      <c r="E913" s="196">
        <v>1056453</v>
      </c>
      <c r="F913" s="196">
        <v>2542279</v>
      </c>
      <c r="G913" s="196">
        <v>529957</v>
      </c>
      <c r="H913" s="196">
        <v>15960516</v>
      </c>
    </row>
    <row r="914" spans="1:8" x14ac:dyDescent="0.25">
      <c r="A914" s="227" t="s">
        <v>407</v>
      </c>
      <c r="B914" s="196">
        <v>4711943</v>
      </c>
      <c r="C914" s="196">
        <v>3088453</v>
      </c>
      <c r="D914" s="196">
        <v>868577</v>
      </c>
      <c r="E914" s="196">
        <v>920408</v>
      </c>
      <c r="F914" s="196">
        <v>2159920</v>
      </c>
      <c r="G914" s="196">
        <v>328459</v>
      </c>
      <c r="H914" s="196">
        <v>12077760</v>
      </c>
    </row>
    <row r="915" spans="1:8" x14ac:dyDescent="0.25">
      <c r="A915" s="229" t="s">
        <v>711</v>
      </c>
      <c r="B915" s="230">
        <f>SUM(B895:B914)</f>
        <v>106231414</v>
      </c>
      <c r="C915" s="230">
        <f t="shared" ref="C915:H915" si="73">SUM(C895:C914)</f>
        <v>51052991</v>
      </c>
      <c r="D915" s="230">
        <f t="shared" si="73"/>
        <v>18781836</v>
      </c>
      <c r="E915" s="230">
        <f t="shared" si="73"/>
        <v>21110796</v>
      </c>
      <c r="F915" s="230">
        <f t="shared" si="73"/>
        <v>40215794</v>
      </c>
      <c r="G915" s="230">
        <f t="shared" si="73"/>
        <v>8239780</v>
      </c>
      <c r="H915" s="230">
        <f t="shared" si="73"/>
        <v>245632611</v>
      </c>
    </row>
    <row r="916" spans="1:8" x14ac:dyDescent="0.25">
      <c r="A916" s="225" t="s">
        <v>712</v>
      </c>
      <c r="B916" s="225">
        <v>5311570.7</v>
      </c>
      <c r="C916" s="225">
        <v>2552649.5499999998</v>
      </c>
      <c r="D916" s="225">
        <v>939091.8</v>
      </c>
      <c r="E916" s="225">
        <v>1055539.8</v>
      </c>
      <c r="F916" s="225">
        <v>2010789.7</v>
      </c>
      <c r="G916" s="225">
        <v>411989</v>
      </c>
      <c r="H916" s="225">
        <v>12281630.550000001</v>
      </c>
    </row>
    <row r="918" spans="1:8" x14ac:dyDescent="0.25">
      <c r="A918" s="228" t="s">
        <v>475</v>
      </c>
      <c r="B918" s="196">
        <v>5634022</v>
      </c>
      <c r="C918" s="196">
        <v>2842362</v>
      </c>
      <c r="D918" s="113">
        <v>1050536</v>
      </c>
      <c r="E918" s="113">
        <v>1065148</v>
      </c>
      <c r="F918" s="113">
        <v>2067761</v>
      </c>
      <c r="G918" s="196">
        <v>324187</v>
      </c>
      <c r="H918" s="196">
        <v>12984016</v>
      </c>
    </row>
    <row r="919" spans="1:8" x14ac:dyDescent="0.25">
      <c r="A919" s="228" t="s">
        <v>476</v>
      </c>
      <c r="B919" s="196">
        <v>7186202</v>
      </c>
      <c r="C919" s="196">
        <v>1861659</v>
      </c>
      <c r="D919" s="113">
        <v>752295</v>
      </c>
      <c r="E919" s="113">
        <v>931294</v>
      </c>
      <c r="F919" s="113">
        <v>1882225</v>
      </c>
      <c r="G919" s="196">
        <v>248015</v>
      </c>
      <c r="H919" s="196">
        <v>12861690</v>
      </c>
    </row>
    <row r="920" spans="1:8" x14ac:dyDescent="0.25">
      <c r="A920" s="228" t="s">
        <v>477</v>
      </c>
      <c r="B920" s="196">
        <v>7639145</v>
      </c>
      <c r="C920" s="196">
        <v>2398276</v>
      </c>
      <c r="D920" s="113">
        <v>995108</v>
      </c>
      <c r="E920" s="113">
        <v>1023393</v>
      </c>
      <c r="F920" s="113">
        <v>1840874</v>
      </c>
      <c r="G920" s="196">
        <v>383789</v>
      </c>
      <c r="H920" s="196">
        <v>14280585</v>
      </c>
    </row>
    <row r="921" spans="1:8" x14ac:dyDescent="0.25">
      <c r="A921" s="228" t="s">
        <v>478</v>
      </c>
      <c r="B921" s="196">
        <v>9534080</v>
      </c>
      <c r="C921" s="196">
        <v>2169347</v>
      </c>
      <c r="D921" s="113">
        <v>1033638</v>
      </c>
      <c r="E921" s="113">
        <v>980124</v>
      </c>
      <c r="F921" s="113">
        <v>1813174</v>
      </c>
      <c r="G921" s="196">
        <v>306769</v>
      </c>
      <c r="H921" s="196">
        <v>15837132</v>
      </c>
    </row>
    <row r="922" spans="1:8" x14ac:dyDescent="0.25">
      <c r="A922" s="228" t="s">
        <v>714</v>
      </c>
      <c r="B922" s="196">
        <v>5691857</v>
      </c>
      <c r="C922" s="196">
        <v>2081253</v>
      </c>
      <c r="D922" s="113">
        <v>689218</v>
      </c>
      <c r="E922" s="113">
        <v>1139205</v>
      </c>
      <c r="F922" s="113">
        <v>1885507</v>
      </c>
      <c r="G922" s="196">
        <v>221288</v>
      </c>
      <c r="H922" s="196">
        <v>11708328</v>
      </c>
    </row>
    <row r="923" spans="1:8" x14ac:dyDescent="0.25">
      <c r="A923" s="228" t="s">
        <v>480</v>
      </c>
      <c r="B923" s="196">
        <v>7310415</v>
      </c>
      <c r="C923" s="196">
        <v>1934331</v>
      </c>
      <c r="D923" s="113">
        <v>921745</v>
      </c>
      <c r="E923" s="113">
        <v>1239588</v>
      </c>
      <c r="F923" s="113">
        <v>2946550</v>
      </c>
      <c r="G923" s="196">
        <v>342372</v>
      </c>
      <c r="H923" s="196">
        <v>14695001</v>
      </c>
    </row>
    <row r="924" spans="1:8" x14ac:dyDescent="0.25">
      <c r="A924" s="228" t="s">
        <v>481</v>
      </c>
      <c r="B924" s="196">
        <v>7991646</v>
      </c>
      <c r="C924" s="196">
        <v>2395665</v>
      </c>
      <c r="D924" s="113">
        <v>896685</v>
      </c>
      <c r="E924" s="113">
        <v>1553690</v>
      </c>
      <c r="F924" s="113">
        <v>2205039</v>
      </c>
      <c r="G924" s="196">
        <v>310118</v>
      </c>
      <c r="H924" s="196">
        <v>15352843</v>
      </c>
    </row>
    <row r="925" spans="1:8" x14ac:dyDescent="0.25">
      <c r="A925" s="228" t="s">
        <v>482</v>
      </c>
      <c r="B925" s="196">
        <v>7134787</v>
      </c>
      <c r="C925" s="196">
        <v>2753047</v>
      </c>
      <c r="D925" s="113">
        <v>1003346</v>
      </c>
      <c r="E925" s="113">
        <v>1571242</v>
      </c>
      <c r="F925" s="113">
        <v>2634271</v>
      </c>
      <c r="G925" s="196">
        <v>296813</v>
      </c>
      <c r="H925" s="196">
        <v>15393506</v>
      </c>
    </row>
    <row r="926" spans="1:8" x14ac:dyDescent="0.25">
      <c r="A926" s="228" t="s">
        <v>483</v>
      </c>
      <c r="B926" s="196">
        <v>6000918</v>
      </c>
      <c r="C926" s="196">
        <v>2413074</v>
      </c>
      <c r="D926" s="113">
        <v>895224</v>
      </c>
      <c r="E926" s="113">
        <v>1388575</v>
      </c>
      <c r="F926" s="113">
        <v>2228956</v>
      </c>
      <c r="G926" s="196">
        <v>326844</v>
      </c>
      <c r="H926" s="196">
        <v>13253591</v>
      </c>
    </row>
    <row r="927" spans="1:8" x14ac:dyDescent="0.25">
      <c r="A927" s="228" t="s">
        <v>715</v>
      </c>
      <c r="B927" s="196">
        <v>4337535</v>
      </c>
      <c r="C927" s="196">
        <v>1637360</v>
      </c>
      <c r="D927" s="113">
        <v>715262</v>
      </c>
      <c r="E927" s="113">
        <v>1169894</v>
      </c>
      <c r="F927" s="113">
        <v>2060013</v>
      </c>
      <c r="G927" s="196">
        <v>279049</v>
      </c>
      <c r="H927" s="196">
        <v>10199113</v>
      </c>
    </row>
    <row r="928" spans="1:8" x14ac:dyDescent="0.25">
      <c r="A928" s="228" t="s">
        <v>716</v>
      </c>
      <c r="B928" s="196">
        <v>6355512</v>
      </c>
      <c r="C928" s="196">
        <v>1974058</v>
      </c>
      <c r="D928" s="113">
        <v>969463</v>
      </c>
      <c r="E928" s="113">
        <v>1599700</v>
      </c>
      <c r="F928" s="113">
        <v>2005517</v>
      </c>
      <c r="G928" s="196">
        <v>274977</v>
      </c>
      <c r="H928" s="196">
        <v>13179227</v>
      </c>
    </row>
    <row r="929" spans="1:8" x14ac:dyDescent="0.25">
      <c r="A929" s="228" t="s">
        <v>485</v>
      </c>
      <c r="B929" s="196">
        <v>7531938</v>
      </c>
      <c r="C929" s="196">
        <v>2496647</v>
      </c>
      <c r="D929" s="113">
        <v>1118354</v>
      </c>
      <c r="E929" s="113">
        <v>1374762</v>
      </c>
      <c r="F929" s="113">
        <v>2064371</v>
      </c>
      <c r="G929" s="196">
        <v>393939</v>
      </c>
      <c r="H929" s="196">
        <v>14980011</v>
      </c>
    </row>
    <row r="930" spans="1:8" x14ac:dyDescent="0.25">
      <c r="A930" s="228" t="s">
        <v>486</v>
      </c>
      <c r="B930" s="196">
        <v>7601960</v>
      </c>
      <c r="C930" s="196">
        <v>2289549</v>
      </c>
      <c r="D930" s="113">
        <v>828104</v>
      </c>
      <c r="E930" s="113">
        <v>1319943</v>
      </c>
      <c r="F930" s="113">
        <v>1943743</v>
      </c>
      <c r="G930" s="196">
        <v>327191</v>
      </c>
      <c r="H930" s="196">
        <v>14310490</v>
      </c>
    </row>
    <row r="931" spans="1:8" x14ac:dyDescent="0.25">
      <c r="A931" s="228" t="s">
        <v>487</v>
      </c>
      <c r="B931" s="196">
        <v>6173716</v>
      </c>
      <c r="C931" s="196">
        <v>2121938</v>
      </c>
      <c r="D931" s="113">
        <v>877806</v>
      </c>
      <c r="E931" s="113">
        <v>1327978</v>
      </c>
      <c r="F931" s="113">
        <v>1888476</v>
      </c>
      <c r="G931" s="196">
        <v>383127</v>
      </c>
      <c r="H931" s="196">
        <v>12773041</v>
      </c>
    </row>
    <row r="932" spans="1:8" x14ac:dyDescent="0.25">
      <c r="A932" s="228" t="s">
        <v>489</v>
      </c>
      <c r="B932" s="196">
        <v>9988918</v>
      </c>
      <c r="C932" s="196">
        <v>4337559</v>
      </c>
      <c r="D932" s="113">
        <v>1399197</v>
      </c>
      <c r="E932" s="113">
        <v>1730482</v>
      </c>
      <c r="F932" s="113">
        <v>3098129</v>
      </c>
      <c r="G932" s="196">
        <v>612918</v>
      </c>
      <c r="H932" s="196">
        <v>21167203</v>
      </c>
    </row>
    <row r="933" spans="1:8" x14ac:dyDescent="0.25">
      <c r="A933" s="228" t="s">
        <v>490</v>
      </c>
      <c r="B933" s="196">
        <v>9917829</v>
      </c>
      <c r="C933" s="196">
        <v>4054017</v>
      </c>
      <c r="D933" s="113">
        <v>995353</v>
      </c>
      <c r="E933" s="113">
        <v>1781081</v>
      </c>
      <c r="F933" s="113">
        <v>2481104</v>
      </c>
      <c r="G933" s="196">
        <v>483259</v>
      </c>
      <c r="H933" s="196">
        <v>19712643</v>
      </c>
    </row>
    <row r="934" spans="1:8" x14ac:dyDescent="0.25">
      <c r="A934" s="228" t="s">
        <v>491</v>
      </c>
      <c r="B934" s="196">
        <v>10775888</v>
      </c>
      <c r="C934" s="196">
        <v>3785519</v>
      </c>
      <c r="D934" s="113">
        <v>1035290</v>
      </c>
      <c r="E934" s="113">
        <v>1302844</v>
      </c>
      <c r="F934" s="113">
        <v>2430901</v>
      </c>
      <c r="G934" s="196">
        <v>520628</v>
      </c>
      <c r="H934" s="196">
        <v>19851070</v>
      </c>
    </row>
    <row r="935" spans="1:8" x14ac:dyDescent="0.25">
      <c r="A935" s="228" t="s">
        <v>492</v>
      </c>
      <c r="B935" s="196">
        <v>7349825</v>
      </c>
      <c r="C935" s="196">
        <v>2453328</v>
      </c>
      <c r="D935" s="113">
        <v>737623</v>
      </c>
      <c r="E935" s="113">
        <v>1482222</v>
      </c>
      <c r="F935" s="113">
        <v>1799377</v>
      </c>
      <c r="G935" s="196">
        <v>366585</v>
      </c>
      <c r="H935" s="196">
        <v>14188960</v>
      </c>
    </row>
    <row r="936" spans="1:8" x14ac:dyDescent="0.25">
      <c r="A936" s="228" t="s">
        <v>717</v>
      </c>
      <c r="B936" s="196">
        <v>5836358</v>
      </c>
      <c r="C936" s="196">
        <v>2517582</v>
      </c>
      <c r="D936" s="113">
        <v>813770</v>
      </c>
      <c r="E936" s="113">
        <v>1011535</v>
      </c>
      <c r="F936" s="113">
        <v>1574689</v>
      </c>
      <c r="G936" s="196">
        <v>279022</v>
      </c>
      <c r="H936" s="196">
        <v>12032956</v>
      </c>
    </row>
    <row r="937" spans="1:8" x14ac:dyDescent="0.25">
      <c r="A937" s="230" t="s">
        <v>718</v>
      </c>
      <c r="B937" s="230">
        <f>SUM(B918:B936)</f>
        <v>139992551</v>
      </c>
      <c r="C937" s="230">
        <f t="shared" ref="C937:H937" si="74">SUM(C918:C936)</f>
        <v>48516571</v>
      </c>
      <c r="D937" s="230">
        <f t="shared" si="74"/>
        <v>17728017</v>
      </c>
      <c r="E937" s="230">
        <f t="shared" si="74"/>
        <v>24992700</v>
      </c>
      <c r="F937" s="230">
        <f t="shared" si="74"/>
        <v>40850677</v>
      </c>
      <c r="G937" s="230">
        <f t="shared" si="74"/>
        <v>6680890</v>
      </c>
      <c r="H937" s="230">
        <f t="shared" si="74"/>
        <v>278761406</v>
      </c>
    </row>
    <row r="938" spans="1:8" x14ac:dyDescent="0.25">
      <c r="A938" s="225" t="s">
        <v>719</v>
      </c>
      <c r="B938" s="225">
        <f>B937/19</f>
        <v>7368029</v>
      </c>
      <c r="C938" s="225">
        <f t="shared" ref="C938:H938" si="75">C937/19</f>
        <v>2553503.7368421052</v>
      </c>
      <c r="D938" s="225">
        <f t="shared" si="75"/>
        <v>933053.52631578944</v>
      </c>
      <c r="E938" s="225">
        <f t="shared" si="75"/>
        <v>1315405.2631578948</v>
      </c>
      <c r="F938" s="225">
        <f t="shared" si="75"/>
        <v>2150035.6315789474</v>
      </c>
      <c r="G938" s="225">
        <f t="shared" si="75"/>
        <v>351625.78947368421</v>
      </c>
      <c r="H938" s="225">
        <f t="shared" si="75"/>
        <v>14671652.947368421</v>
      </c>
    </row>
    <row r="940" spans="1:8" x14ac:dyDescent="0.25">
      <c r="A940" s="236" t="s">
        <v>496</v>
      </c>
      <c r="B940" s="196">
        <v>7955008</v>
      </c>
      <c r="C940" s="196">
        <v>3934820</v>
      </c>
      <c r="D940" s="196">
        <v>927100</v>
      </c>
      <c r="E940" s="196">
        <v>1034233</v>
      </c>
      <c r="F940" s="196">
        <v>1898157</v>
      </c>
      <c r="G940" s="196">
        <v>357929</v>
      </c>
      <c r="H940" s="196">
        <v>16107247</v>
      </c>
    </row>
    <row r="941" spans="1:8" x14ac:dyDescent="0.25">
      <c r="A941" s="236" t="s">
        <v>497</v>
      </c>
      <c r="B941" s="196">
        <v>6287333</v>
      </c>
      <c r="C941" s="196">
        <v>3451317</v>
      </c>
      <c r="D941" s="196">
        <v>915826</v>
      </c>
      <c r="E941" s="196">
        <v>1216611</v>
      </c>
      <c r="F941" s="196">
        <v>2051013</v>
      </c>
      <c r="G941" s="196">
        <v>328170</v>
      </c>
      <c r="H941" s="196">
        <v>14250270</v>
      </c>
    </row>
    <row r="942" spans="1:8" x14ac:dyDescent="0.25">
      <c r="A942" s="236" t="s">
        <v>498</v>
      </c>
      <c r="B942" s="196">
        <v>8182279</v>
      </c>
      <c r="C942" s="196">
        <v>3134631</v>
      </c>
      <c r="D942" s="196">
        <v>1198763</v>
      </c>
      <c r="E942" s="196">
        <v>915881</v>
      </c>
      <c r="F942" s="196">
        <v>1940355</v>
      </c>
      <c r="G942" s="196">
        <v>401003</v>
      </c>
      <c r="H942" s="196">
        <v>15772912</v>
      </c>
    </row>
    <row r="943" spans="1:8" x14ac:dyDescent="0.25">
      <c r="A943" s="236" t="s">
        <v>499</v>
      </c>
      <c r="B943" s="196">
        <v>8965049</v>
      </c>
      <c r="C943" s="196">
        <v>3738799</v>
      </c>
      <c r="D943" s="196">
        <v>1113280</v>
      </c>
      <c r="E943" s="196">
        <v>970057</v>
      </c>
      <c r="F943" s="196">
        <v>1827817</v>
      </c>
      <c r="G943" s="196">
        <v>293319</v>
      </c>
      <c r="H943" s="196">
        <v>16908321</v>
      </c>
    </row>
    <row r="944" spans="1:8" x14ac:dyDescent="0.25">
      <c r="A944" s="236" t="s">
        <v>720</v>
      </c>
      <c r="B944" s="196">
        <v>4529328</v>
      </c>
      <c r="C944" s="196">
        <v>3647979</v>
      </c>
      <c r="D944" s="196">
        <v>1003737</v>
      </c>
      <c r="E944" s="196">
        <v>934663</v>
      </c>
      <c r="F944" s="196">
        <v>2005424</v>
      </c>
      <c r="G944" s="196">
        <v>390072</v>
      </c>
      <c r="H944" s="196">
        <v>12511203</v>
      </c>
    </row>
    <row r="945" spans="1:8" x14ac:dyDescent="0.25">
      <c r="A945" s="236" t="s">
        <v>501</v>
      </c>
      <c r="B945" s="196">
        <v>4961308</v>
      </c>
      <c r="C945" s="196">
        <v>3237863</v>
      </c>
      <c r="D945" s="196">
        <v>1135418</v>
      </c>
      <c r="E945" s="196">
        <v>1006499</v>
      </c>
      <c r="F945" s="196">
        <v>2237936</v>
      </c>
      <c r="G945" s="196">
        <v>319278</v>
      </c>
      <c r="H945" s="196">
        <v>12898302</v>
      </c>
    </row>
    <row r="946" spans="1:8" x14ac:dyDescent="0.25">
      <c r="A946" s="236" t="s">
        <v>502</v>
      </c>
      <c r="B946" s="196">
        <v>5053324</v>
      </c>
      <c r="C946" s="196">
        <v>3354172</v>
      </c>
      <c r="D946" s="196">
        <v>1269738</v>
      </c>
      <c r="E946" s="196">
        <v>1262935</v>
      </c>
      <c r="F946" s="196">
        <v>1871971</v>
      </c>
      <c r="G946" s="196">
        <v>321438</v>
      </c>
      <c r="H946" s="196">
        <v>13133578</v>
      </c>
    </row>
    <row r="947" spans="1:8" x14ac:dyDescent="0.25">
      <c r="A947" s="236" t="s">
        <v>503</v>
      </c>
      <c r="B947" s="196">
        <v>7609638</v>
      </c>
      <c r="C947" s="196">
        <v>5844073</v>
      </c>
      <c r="D947" s="196">
        <v>1720865</v>
      </c>
      <c r="E947" s="196">
        <v>1294929</v>
      </c>
      <c r="F947" s="196">
        <v>2092922</v>
      </c>
      <c r="G947" s="196">
        <v>420578</v>
      </c>
      <c r="H947" s="196">
        <v>18983005</v>
      </c>
    </row>
    <row r="948" spans="1:8" x14ac:dyDescent="0.25">
      <c r="A948" s="236" t="s">
        <v>504</v>
      </c>
      <c r="B948" s="196">
        <v>7280345</v>
      </c>
      <c r="C948" s="196">
        <v>4465469</v>
      </c>
      <c r="D948" s="196">
        <v>1405205</v>
      </c>
      <c r="E948" s="196">
        <v>1290343</v>
      </c>
      <c r="F948" s="196">
        <v>1665809</v>
      </c>
      <c r="G948" s="196">
        <v>448670</v>
      </c>
      <c r="H948" s="196">
        <v>16555841</v>
      </c>
    </row>
    <row r="949" spans="1:8" x14ac:dyDescent="0.25">
      <c r="A949" s="236" t="s">
        <v>721</v>
      </c>
      <c r="B949" s="196">
        <v>6618188</v>
      </c>
      <c r="C949" s="196">
        <v>4996858</v>
      </c>
      <c r="D949" s="196">
        <v>880859</v>
      </c>
      <c r="E949" s="196">
        <v>870593</v>
      </c>
      <c r="F949" s="196">
        <v>1519867</v>
      </c>
      <c r="G949" s="196">
        <v>269606</v>
      </c>
      <c r="H949" s="196">
        <v>15155971</v>
      </c>
    </row>
    <row r="950" spans="1:8" x14ac:dyDescent="0.25">
      <c r="A950" s="236" t="s">
        <v>506</v>
      </c>
      <c r="B950" s="196">
        <v>10064595</v>
      </c>
      <c r="C950" s="196">
        <v>6581562</v>
      </c>
      <c r="D950" s="196">
        <v>1366546</v>
      </c>
      <c r="E950" s="196">
        <v>1542910</v>
      </c>
      <c r="F950" s="196">
        <v>2107207</v>
      </c>
      <c r="G950" s="196">
        <v>555835</v>
      </c>
      <c r="H950" s="196">
        <v>22218655</v>
      </c>
    </row>
    <row r="951" spans="1:8" x14ac:dyDescent="0.25">
      <c r="A951" s="236" t="s">
        <v>507</v>
      </c>
      <c r="B951" s="196">
        <v>9765781</v>
      </c>
      <c r="C951" s="196">
        <v>7224416</v>
      </c>
      <c r="D951" s="196">
        <v>1263386</v>
      </c>
      <c r="E951" s="196">
        <v>1646882</v>
      </c>
      <c r="F951" s="196">
        <v>1970647</v>
      </c>
      <c r="G951" s="196">
        <v>360284</v>
      </c>
      <c r="H951" s="196">
        <v>22231396</v>
      </c>
    </row>
    <row r="952" spans="1:8" x14ac:dyDescent="0.25">
      <c r="A952" s="236" t="s">
        <v>508</v>
      </c>
      <c r="B952" s="196">
        <v>7704716</v>
      </c>
      <c r="C952" s="196">
        <v>4610268</v>
      </c>
      <c r="D952" s="196">
        <v>1088918</v>
      </c>
      <c r="E952" s="196">
        <v>1142610</v>
      </c>
      <c r="F952" s="196">
        <v>1784290</v>
      </c>
      <c r="G952" s="196">
        <v>281590</v>
      </c>
      <c r="H952" s="196">
        <v>16612392</v>
      </c>
    </row>
    <row r="953" spans="1:8" x14ac:dyDescent="0.25">
      <c r="A953" s="236" t="s">
        <v>509</v>
      </c>
      <c r="B953" s="196">
        <v>5086005</v>
      </c>
      <c r="C953" s="196">
        <v>3223957</v>
      </c>
      <c r="D953" s="196">
        <v>1054150</v>
      </c>
      <c r="E953" s="196">
        <v>1435603</v>
      </c>
      <c r="F953" s="196">
        <v>1661422</v>
      </c>
      <c r="G953" s="196">
        <v>286268</v>
      </c>
      <c r="H953" s="196">
        <v>12747405</v>
      </c>
    </row>
    <row r="954" spans="1:8" x14ac:dyDescent="0.25">
      <c r="A954" s="236" t="s">
        <v>722</v>
      </c>
      <c r="B954" s="196">
        <v>5347482</v>
      </c>
      <c r="C954" s="196">
        <v>2124213</v>
      </c>
      <c r="D954" s="196">
        <v>685059</v>
      </c>
      <c r="E954" s="196">
        <v>929580</v>
      </c>
      <c r="F954" s="196">
        <v>1446590</v>
      </c>
      <c r="G954" s="196">
        <v>301696</v>
      </c>
      <c r="H954" s="196">
        <v>10834620</v>
      </c>
    </row>
    <row r="955" spans="1:8" x14ac:dyDescent="0.25">
      <c r="A955" s="236" t="s">
        <v>511</v>
      </c>
      <c r="B955" s="196">
        <v>5135911</v>
      </c>
      <c r="C955" s="196">
        <v>1900618</v>
      </c>
      <c r="D955" s="196">
        <v>642117</v>
      </c>
      <c r="E955" s="196">
        <v>858953</v>
      </c>
      <c r="F955" s="196">
        <v>1702240</v>
      </c>
      <c r="G955" s="196">
        <v>299374</v>
      </c>
      <c r="H955" s="196">
        <v>10539213</v>
      </c>
    </row>
    <row r="956" spans="1:8" x14ac:dyDescent="0.25">
      <c r="A956" s="236" t="s">
        <v>512</v>
      </c>
      <c r="B956" s="196">
        <v>5657618</v>
      </c>
      <c r="C956" s="196">
        <v>2557306</v>
      </c>
      <c r="D956" s="196">
        <v>805870</v>
      </c>
      <c r="E956" s="196">
        <v>776364</v>
      </c>
      <c r="F956" s="196">
        <v>1880579</v>
      </c>
      <c r="G956" s="196">
        <v>331196</v>
      </c>
      <c r="H956" s="196">
        <v>12008933</v>
      </c>
    </row>
    <row r="957" spans="1:8" x14ac:dyDescent="0.25">
      <c r="A957" s="236" t="s">
        <v>513</v>
      </c>
      <c r="B957" s="196">
        <v>5172290</v>
      </c>
      <c r="C957" s="196">
        <v>2479726</v>
      </c>
      <c r="D957" s="196">
        <v>828646</v>
      </c>
      <c r="E957" s="196">
        <v>1084696</v>
      </c>
      <c r="F957" s="196">
        <v>1901723</v>
      </c>
      <c r="G957" s="196">
        <v>439260</v>
      </c>
      <c r="H957" s="196">
        <v>11906341</v>
      </c>
    </row>
    <row r="958" spans="1:8" x14ac:dyDescent="0.25">
      <c r="A958" s="236" t="s">
        <v>514</v>
      </c>
      <c r="B958" s="196">
        <v>6512149</v>
      </c>
      <c r="C958" s="196">
        <v>2292672</v>
      </c>
      <c r="D958" s="196">
        <v>709978</v>
      </c>
      <c r="E958" s="196">
        <v>1132608</v>
      </c>
      <c r="F958" s="196">
        <v>1321256</v>
      </c>
      <c r="G958" s="196">
        <v>441068</v>
      </c>
      <c r="H958" s="196">
        <v>12409731</v>
      </c>
    </row>
    <row r="959" spans="1:8" x14ac:dyDescent="0.25">
      <c r="A959" s="236" t="s">
        <v>723</v>
      </c>
      <c r="B959" s="196">
        <v>5534017</v>
      </c>
      <c r="C959" s="196">
        <v>1740472</v>
      </c>
      <c r="D959" s="196">
        <v>646116</v>
      </c>
      <c r="E959" s="196">
        <v>776971</v>
      </c>
      <c r="F959" s="196">
        <v>1494417</v>
      </c>
      <c r="G959" s="196">
        <v>453522</v>
      </c>
      <c r="H959" s="196">
        <v>10645515</v>
      </c>
    </row>
    <row r="960" spans="1:8" x14ac:dyDescent="0.25">
      <c r="A960" s="236" t="s">
        <v>516</v>
      </c>
      <c r="B960" s="196">
        <v>5585350</v>
      </c>
      <c r="C960" s="196">
        <v>2082696</v>
      </c>
      <c r="D960" s="196">
        <v>734839</v>
      </c>
      <c r="E960" s="196">
        <v>1005032</v>
      </c>
      <c r="F960" s="196">
        <v>1366653</v>
      </c>
      <c r="G960" s="196">
        <v>444525</v>
      </c>
      <c r="H960" s="196">
        <v>11219095</v>
      </c>
    </row>
    <row r="961" spans="1:8" x14ac:dyDescent="0.25">
      <c r="A961" s="236" t="s">
        <v>517</v>
      </c>
      <c r="B961" s="196">
        <v>5014880</v>
      </c>
      <c r="C961" s="196">
        <v>1932424</v>
      </c>
      <c r="D961" s="196">
        <v>799828</v>
      </c>
      <c r="E961" s="196">
        <v>1061018</v>
      </c>
      <c r="F961" s="196">
        <v>1847597</v>
      </c>
      <c r="G961" s="196">
        <v>391994</v>
      </c>
      <c r="H961" s="196">
        <v>11047741</v>
      </c>
    </row>
    <row r="962" spans="1:8" x14ac:dyDescent="0.25">
      <c r="A962" s="236" t="s">
        <v>518</v>
      </c>
      <c r="B962" s="196">
        <v>8026151</v>
      </c>
      <c r="C962" s="196">
        <v>2027990</v>
      </c>
      <c r="D962" s="196">
        <v>867471</v>
      </c>
      <c r="E962" s="196">
        <v>1284044</v>
      </c>
      <c r="F962" s="196">
        <v>1657929</v>
      </c>
      <c r="G962" s="196">
        <v>285620</v>
      </c>
      <c r="H962" s="196">
        <v>14149205</v>
      </c>
    </row>
    <row r="963" spans="1:8" x14ac:dyDescent="0.25">
      <c r="A963" s="230" t="s">
        <v>724</v>
      </c>
      <c r="B963" s="230">
        <f>SUM(B940:B962)</f>
        <v>152048745</v>
      </c>
      <c r="C963" s="230">
        <f t="shared" ref="C963:H963" si="76">SUM(C940:C962)</f>
        <v>80584301</v>
      </c>
      <c r="D963" s="230">
        <f t="shared" si="76"/>
        <v>23063715</v>
      </c>
      <c r="E963" s="230">
        <f t="shared" si="76"/>
        <v>25474015</v>
      </c>
      <c r="F963" s="230">
        <f t="shared" si="76"/>
        <v>41253821</v>
      </c>
      <c r="G963" s="230">
        <f t="shared" si="76"/>
        <v>8422295</v>
      </c>
      <c r="H963" s="230">
        <f t="shared" si="76"/>
        <v>330846892</v>
      </c>
    </row>
    <row r="964" spans="1:8" x14ac:dyDescent="0.25">
      <c r="A964" s="225" t="s">
        <v>725</v>
      </c>
      <c r="B964" s="225">
        <f>B963/23</f>
        <v>6610815</v>
      </c>
      <c r="C964" s="225">
        <f t="shared" ref="C964:H964" si="77">C963/23</f>
        <v>3503665.2608695654</v>
      </c>
      <c r="D964" s="225">
        <f t="shared" si="77"/>
        <v>1002770.2173913043</v>
      </c>
      <c r="E964" s="225">
        <f t="shared" si="77"/>
        <v>1107565.8695652173</v>
      </c>
      <c r="F964" s="225">
        <f t="shared" si="77"/>
        <v>1793644.3913043479</v>
      </c>
      <c r="G964" s="225">
        <f t="shared" si="77"/>
        <v>366186.73913043475</v>
      </c>
      <c r="H964" s="225">
        <f t="shared" si="77"/>
        <v>14384647.478260869</v>
      </c>
    </row>
    <row r="966" spans="1:8" x14ac:dyDescent="0.25">
      <c r="A966" s="236" t="s">
        <v>523</v>
      </c>
      <c r="B966" s="196">
        <v>9609908</v>
      </c>
      <c r="C966" s="196">
        <v>2284523</v>
      </c>
      <c r="D966" s="196">
        <v>1171168</v>
      </c>
      <c r="E966" s="196">
        <v>1539195</v>
      </c>
      <c r="F966" s="196">
        <v>1454763</v>
      </c>
      <c r="G966" s="196">
        <v>342327</v>
      </c>
      <c r="H966" s="196">
        <f>SUM(B966:G966)</f>
        <v>16401884</v>
      </c>
    </row>
    <row r="967" spans="1:8" x14ac:dyDescent="0.25">
      <c r="A967" s="236" t="s">
        <v>726</v>
      </c>
      <c r="B967" s="196">
        <v>4973628</v>
      </c>
      <c r="C967" s="196">
        <v>1744640</v>
      </c>
      <c r="D967" s="196">
        <v>581062</v>
      </c>
      <c r="E967" s="196">
        <v>1270589</v>
      </c>
      <c r="F967" s="196">
        <v>1272190</v>
      </c>
      <c r="G967" s="196">
        <v>206424</v>
      </c>
      <c r="H967" s="196">
        <f t="shared" ref="H967:H985" si="78">SUM(B967:G967)</f>
        <v>10048533</v>
      </c>
    </row>
    <row r="968" spans="1:8" x14ac:dyDescent="0.25">
      <c r="A968" s="236" t="s">
        <v>525</v>
      </c>
      <c r="B968" s="196">
        <v>6525849</v>
      </c>
      <c r="C968" s="196">
        <v>2112499</v>
      </c>
      <c r="D968" s="196">
        <v>800201</v>
      </c>
      <c r="E968" s="196">
        <v>1184995</v>
      </c>
      <c r="F968" s="196">
        <v>1311573</v>
      </c>
      <c r="G968" s="196">
        <v>375275</v>
      </c>
      <c r="H968" s="196">
        <f t="shared" si="78"/>
        <v>12310392</v>
      </c>
    </row>
    <row r="969" spans="1:8" x14ac:dyDescent="0.25">
      <c r="A969" s="236" t="s">
        <v>526</v>
      </c>
      <c r="B969" s="196">
        <v>5358584</v>
      </c>
      <c r="C969" s="196">
        <v>2198315</v>
      </c>
      <c r="D969" s="196">
        <v>900338</v>
      </c>
      <c r="E969" s="196">
        <v>1120799</v>
      </c>
      <c r="F969" s="196">
        <v>1680132</v>
      </c>
      <c r="G969" s="196">
        <v>338289</v>
      </c>
      <c r="H969" s="196">
        <f t="shared" si="78"/>
        <v>11596457</v>
      </c>
    </row>
    <row r="970" spans="1:8" x14ac:dyDescent="0.25">
      <c r="A970" s="236" t="s">
        <v>527</v>
      </c>
      <c r="B970" s="196">
        <v>6123137</v>
      </c>
      <c r="C970" s="196">
        <v>2823257</v>
      </c>
      <c r="D970" s="196">
        <v>940770</v>
      </c>
      <c r="E970" s="196">
        <v>1321773</v>
      </c>
      <c r="F970" s="196">
        <v>2121908</v>
      </c>
      <c r="G970" s="196">
        <v>298323</v>
      </c>
      <c r="H970" s="196">
        <f t="shared" si="78"/>
        <v>13629168</v>
      </c>
    </row>
    <row r="971" spans="1:8" x14ac:dyDescent="0.25">
      <c r="A971" s="236" t="s">
        <v>528</v>
      </c>
      <c r="B971" s="196">
        <v>4860011</v>
      </c>
      <c r="C971" s="196">
        <v>2484647</v>
      </c>
      <c r="D971" s="196">
        <v>794623</v>
      </c>
      <c r="E971" s="196">
        <v>1485373</v>
      </c>
      <c r="F971" s="196">
        <v>1820461</v>
      </c>
      <c r="G971" s="196">
        <v>337552</v>
      </c>
      <c r="H971" s="196">
        <f t="shared" si="78"/>
        <v>11782667</v>
      </c>
    </row>
    <row r="972" spans="1:8" x14ac:dyDescent="0.25">
      <c r="A972" s="236" t="s">
        <v>727</v>
      </c>
      <c r="B972" s="196">
        <v>3819679</v>
      </c>
      <c r="C972" s="196">
        <v>2086549</v>
      </c>
      <c r="D972" s="196">
        <v>566965</v>
      </c>
      <c r="E972" s="196">
        <v>1268997</v>
      </c>
      <c r="F972" s="196">
        <v>1752164</v>
      </c>
      <c r="G972" s="196">
        <v>354300</v>
      </c>
      <c r="H972" s="196">
        <f t="shared" si="78"/>
        <v>9848654</v>
      </c>
    </row>
    <row r="973" spans="1:8" x14ac:dyDescent="0.25">
      <c r="A973" s="236" t="s">
        <v>530</v>
      </c>
      <c r="B973" s="196">
        <v>6978577</v>
      </c>
      <c r="C973" s="196">
        <v>2749829</v>
      </c>
      <c r="D973" s="196">
        <v>1016451</v>
      </c>
      <c r="E973" s="196">
        <v>1606711</v>
      </c>
      <c r="F973" s="196">
        <v>2306900</v>
      </c>
      <c r="G973" s="196">
        <v>477698</v>
      </c>
      <c r="H973" s="196">
        <f t="shared" si="78"/>
        <v>15136166</v>
      </c>
    </row>
    <row r="974" spans="1:8" x14ac:dyDescent="0.25">
      <c r="A974" s="236" t="s">
        <v>531</v>
      </c>
      <c r="B974" s="196">
        <v>6420381</v>
      </c>
      <c r="C974" s="196">
        <v>2595980</v>
      </c>
      <c r="D974" s="196">
        <v>779176</v>
      </c>
      <c r="E974" s="196">
        <v>1363901</v>
      </c>
      <c r="F974" s="196">
        <v>2465889</v>
      </c>
      <c r="G974" s="196">
        <v>360697</v>
      </c>
      <c r="H974" s="196">
        <f t="shared" si="78"/>
        <v>13986024</v>
      </c>
    </row>
    <row r="975" spans="1:8" x14ac:dyDescent="0.25">
      <c r="A975" s="236" t="s">
        <v>532</v>
      </c>
      <c r="B975" s="196">
        <v>7185082</v>
      </c>
      <c r="C975" s="196">
        <v>2786570</v>
      </c>
      <c r="D975" s="196">
        <v>840999</v>
      </c>
      <c r="E975" s="196">
        <v>1145648</v>
      </c>
      <c r="F975" s="196">
        <v>2010779</v>
      </c>
      <c r="G975" s="196">
        <v>401190</v>
      </c>
      <c r="H975" s="196">
        <f t="shared" si="78"/>
        <v>14370268</v>
      </c>
    </row>
    <row r="976" spans="1:8" x14ac:dyDescent="0.25">
      <c r="A976" s="236" t="s">
        <v>533</v>
      </c>
      <c r="B976" s="196">
        <v>6116924</v>
      </c>
      <c r="C976" s="196">
        <v>2286636</v>
      </c>
      <c r="D976" s="196">
        <v>660008</v>
      </c>
      <c r="E976" s="196">
        <v>1107935</v>
      </c>
      <c r="F976" s="196">
        <v>1596015</v>
      </c>
      <c r="G976" s="196">
        <v>419813</v>
      </c>
      <c r="H976" s="196">
        <f t="shared" si="78"/>
        <v>12187331</v>
      </c>
    </row>
    <row r="977" spans="1:8" x14ac:dyDescent="0.25">
      <c r="A977" s="236" t="s">
        <v>728</v>
      </c>
      <c r="B977" s="196">
        <v>7745559</v>
      </c>
      <c r="C977" s="196">
        <v>3095354</v>
      </c>
      <c r="D977" s="196">
        <v>1127767</v>
      </c>
      <c r="E977" s="196">
        <v>1230064</v>
      </c>
      <c r="F977" s="196">
        <v>1669428</v>
      </c>
      <c r="G977" s="196">
        <v>538445</v>
      </c>
      <c r="H977" s="196">
        <f t="shared" si="78"/>
        <v>15406617</v>
      </c>
    </row>
    <row r="978" spans="1:8" x14ac:dyDescent="0.25">
      <c r="A978" s="236" t="s">
        <v>535</v>
      </c>
      <c r="B978" s="196">
        <v>5146503</v>
      </c>
      <c r="C978" s="196">
        <v>2072774</v>
      </c>
      <c r="D978" s="196">
        <v>755874</v>
      </c>
      <c r="E978" s="196">
        <v>1163002</v>
      </c>
      <c r="F978" s="196">
        <v>1650782</v>
      </c>
      <c r="G978" s="196">
        <v>382799</v>
      </c>
      <c r="H978" s="196">
        <f t="shared" si="78"/>
        <v>11171734</v>
      </c>
    </row>
    <row r="979" spans="1:8" x14ac:dyDescent="0.25">
      <c r="A979" s="236" t="s">
        <v>536</v>
      </c>
      <c r="B979" s="196">
        <v>4614873</v>
      </c>
      <c r="C979" s="196">
        <v>2559155</v>
      </c>
      <c r="D979" s="196">
        <v>862467</v>
      </c>
      <c r="E979" s="196">
        <v>1325073</v>
      </c>
      <c r="F979" s="196">
        <v>1587742</v>
      </c>
      <c r="G979" s="196">
        <v>462903</v>
      </c>
      <c r="H979" s="196">
        <f t="shared" si="78"/>
        <v>11412213</v>
      </c>
    </row>
    <row r="980" spans="1:8" x14ac:dyDescent="0.25">
      <c r="A980" s="236" t="s">
        <v>537</v>
      </c>
      <c r="B980" s="196">
        <v>3964554</v>
      </c>
      <c r="C980" s="196">
        <v>1783948</v>
      </c>
      <c r="D980" s="196">
        <v>831058</v>
      </c>
      <c r="E980" s="196">
        <v>1179939</v>
      </c>
      <c r="F980" s="196">
        <v>1462156</v>
      </c>
      <c r="G980" s="196">
        <v>447427</v>
      </c>
      <c r="H980" s="196">
        <f t="shared" si="78"/>
        <v>9669082</v>
      </c>
    </row>
    <row r="981" spans="1:8" x14ac:dyDescent="0.25">
      <c r="A981" s="236" t="s">
        <v>729</v>
      </c>
      <c r="B981" s="196">
        <v>2692685</v>
      </c>
      <c r="C981" s="196">
        <v>860351</v>
      </c>
      <c r="D981" s="196">
        <v>337281</v>
      </c>
      <c r="E981" s="196">
        <v>1127925</v>
      </c>
      <c r="F981" s="196">
        <v>1105996</v>
      </c>
      <c r="G981" s="196">
        <v>571115</v>
      </c>
      <c r="H981" s="196">
        <f t="shared" si="78"/>
        <v>6695353</v>
      </c>
    </row>
    <row r="982" spans="1:8" x14ac:dyDescent="0.25">
      <c r="A982" s="236" t="s">
        <v>540</v>
      </c>
      <c r="B982" s="196">
        <v>5048634</v>
      </c>
      <c r="C982" s="196">
        <v>1945107</v>
      </c>
      <c r="D982" s="196">
        <v>687280</v>
      </c>
      <c r="E982" s="196">
        <v>1281164</v>
      </c>
      <c r="F982" s="196">
        <v>1721495</v>
      </c>
      <c r="G982" s="196">
        <v>588029</v>
      </c>
      <c r="H982" s="196">
        <f t="shared" si="78"/>
        <v>11271709</v>
      </c>
    </row>
    <row r="983" spans="1:8" x14ac:dyDescent="0.25">
      <c r="A983" s="236" t="s">
        <v>541</v>
      </c>
      <c r="B983" s="196">
        <v>5930860</v>
      </c>
      <c r="C983" s="196">
        <v>1937609</v>
      </c>
      <c r="D983" s="196">
        <v>885069</v>
      </c>
      <c r="E983" s="196">
        <v>1331362</v>
      </c>
      <c r="F983" s="196">
        <v>1565564</v>
      </c>
      <c r="G983" s="196">
        <v>634083</v>
      </c>
      <c r="H983" s="196">
        <f t="shared" si="78"/>
        <v>12284547</v>
      </c>
    </row>
    <row r="984" spans="1:8" x14ac:dyDescent="0.25">
      <c r="A984" s="236" t="s">
        <v>542</v>
      </c>
      <c r="B984" s="196">
        <v>7428495</v>
      </c>
      <c r="C984" s="196">
        <v>2304911</v>
      </c>
      <c r="D984" s="196">
        <v>794886</v>
      </c>
      <c r="E984" s="196">
        <v>1608805</v>
      </c>
      <c r="F984" s="196">
        <v>1805047</v>
      </c>
      <c r="G984" s="196">
        <v>574690</v>
      </c>
      <c r="H984" s="196">
        <f t="shared" si="78"/>
        <v>14516834</v>
      </c>
    </row>
    <row r="985" spans="1:8" x14ac:dyDescent="0.25">
      <c r="A985" s="236" t="s">
        <v>543</v>
      </c>
      <c r="B985" s="196">
        <v>4141491</v>
      </c>
      <c r="C985" s="196">
        <v>1776859</v>
      </c>
      <c r="D985" s="196">
        <v>595259</v>
      </c>
      <c r="E985" s="196">
        <v>1023249</v>
      </c>
      <c r="F985" s="196">
        <v>1224885</v>
      </c>
      <c r="G985" s="196">
        <v>375614</v>
      </c>
      <c r="H985" s="196">
        <f t="shared" si="78"/>
        <v>9137357</v>
      </c>
    </row>
    <row r="986" spans="1:8" x14ac:dyDescent="0.25">
      <c r="A986" s="230" t="s">
        <v>730</v>
      </c>
      <c r="B986" s="230">
        <f>SUM(B966:B985)</f>
        <v>114685414</v>
      </c>
      <c r="C986" s="230">
        <f t="shared" ref="C986:H986" si="79">SUM(C966:C985)</f>
        <v>44489513</v>
      </c>
      <c r="D986" s="230">
        <f t="shared" si="79"/>
        <v>15928702</v>
      </c>
      <c r="E986" s="230">
        <f t="shared" si="79"/>
        <v>25686499</v>
      </c>
      <c r="F986" s="230">
        <f t="shared" si="79"/>
        <v>33585869</v>
      </c>
      <c r="G986" s="230">
        <f t="shared" si="79"/>
        <v>8486993</v>
      </c>
      <c r="H986" s="230">
        <f t="shared" si="79"/>
        <v>242862990</v>
      </c>
    </row>
    <row r="987" spans="1:8" x14ac:dyDescent="0.25">
      <c r="A987" s="225" t="s">
        <v>731</v>
      </c>
      <c r="B987" s="225">
        <f>B986/20</f>
        <v>5734270.7000000002</v>
      </c>
      <c r="C987" s="225">
        <f t="shared" ref="C987:H987" si="80">C986/20</f>
        <v>2224475.65</v>
      </c>
      <c r="D987" s="225">
        <f t="shared" si="80"/>
        <v>796435.1</v>
      </c>
      <c r="E987" s="225">
        <f t="shared" si="80"/>
        <v>1284324.95</v>
      </c>
      <c r="F987" s="225">
        <f t="shared" si="80"/>
        <v>1679293.45</v>
      </c>
      <c r="G987" s="225">
        <f t="shared" si="80"/>
        <v>424349.65</v>
      </c>
      <c r="H987" s="225">
        <f t="shared" si="80"/>
        <v>12143149.5</v>
      </c>
    </row>
    <row r="988" spans="1:8" ht="21" x14ac:dyDescent="0.35">
      <c r="A988" s="117">
        <v>2011</v>
      </c>
    </row>
    <row r="989" spans="1:8" ht="10.5" customHeight="1" x14ac:dyDescent="0.35">
      <c r="A989" s="117"/>
    </row>
    <row r="990" spans="1:8" x14ac:dyDescent="0.25">
      <c r="A990" s="238" t="s">
        <v>732</v>
      </c>
      <c r="B990" s="196">
        <v>3726669</v>
      </c>
      <c r="C990" s="196">
        <v>2379344</v>
      </c>
      <c r="D990" s="196">
        <v>625109</v>
      </c>
      <c r="E990" s="196">
        <v>817189</v>
      </c>
      <c r="F990" s="196">
        <v>1300456</v>
      </c>
      <c r="G990" s="196">
        <v>539405</v>
      </c>
      <c r="H990" s="196">
        <v>9388172</v>
      </c>
    </row>
    <row r="991" spans="1:8" x14ac:dyDescent="0.25">
      <c r="A991" s="238" t="s">
        <v>548</v>
      </c>
      <c r="B991" s="196">
        <v>4566210</v>
      </c>
      <c r="C991" s="196">
        <v>2319032</v>
      </c>
      <c r="D991" s="196">
        <v>853968</v>
      </c>
      <c r="E991" s="196">
        <v>957427</v>
      </c>
      <c r="F991" s="196">
        <v>1435162</v>
      </c>
      <c r="G991" s="196">
        <v>511873</v>
      </c>
      <c r="H991" s="196">
        <v>10643672</v>
      </c>
    </row>
    <row r="992" spans="1:8" x14ac:dyDescent="0.25">
      <c r="A992" s="238" t="s">
        <v>549</v>
      </c>
      <c r="B992" s="196">
        <v>6055289</v>
      </c>
      <c r="C992" s="196">
        <v>3063920</v>
      </c>
      <c r="D992" s="196">
        <v>1002909</v>
      </c>
      <c r="E992" s="196">
        <v>782293</v>
      </c>
      <c r="F992" s="196">
        <v>1799193</v>
      </c>
      <c r="G992" s="196">
        <v>562774</v>
      </c>
      <c r="H992" s="196">
        <v>13266378</v>
      </c>
    </row>
    <row r="993" spans="1:8" x14ac:dyDescent="0.25">
      <c r="A993" s="238" t="s">
        <v>550</v>
      </c>
      <c r="B993" s="196">
        <v>7118311</v>
      </c>
      <c r="C993" s="196">
        <v>3827639</v>
      </c>
      <c r="D993" s="196">
        <v>1427455</v>
      </c>
      <c r="E993" s="196">
        <v>1155636</v>
      </c>
      <c r="F993" s="196">
        <v>2928436</v>
      </c>
      <c r="G993" s="196">
        <v>782477</v>
      </c>
      <c r="H993" s="196">
        <v>17239954</v>
      </c>
    </row>
    <row r="994" spans="1:8" x14ac:dyDescent="0.25">
      <c r="A994" s="238" t="s">
        <v>551</v>
      </c>
      <c r="B994" s="196">
        <v>8440064</v>
      </c>
      <c r="C994" s="196">
        <v>3580363</v>
      </c>
      <c r="D994" s="196">
        <v>1482850</v>
      </c>
      <c r="E994" s="196">
        <v>1214803</v>
      </c>
      <c r="F994" s="196">
        <v>2368679</v>
      </c>
      <c r="G994" s="196">
        <v>646829</v>
      </c>
      <c r="H994" s="196">
        <v>17733588</v>
      </c>
    </row>
    <row r="995" spans="1:8" x14ac:dyDescent="0.25">
      <c r="A995" s="238" t="s">
        <v>733</v>
      </c>
      <c r="B995" s="196">
        <v>4740387</v>
      </c>
      <c r="C995" s="196">
        <v>2237192</v>
      </c>
      <c r="D995" s="196">
        <v>929736</v>
      </c>
      <c r="E995" s="196">
        <v>836145</v>
      </c>
      <c r="F995" s="196">
        <v>2246126</v>
      </c>
      <c r="G995" s="196">
        <v>384390</v>
      </c>
      <c r="H995" s="196">
        <v>11373976</v>
      </c>
    </row>
    <row r="996" spans="1:8" x14ac:dyDescent="0.25">
      <c r="A996" s="238" t="s">
        <v>553</v>
      </c>
      <c r="B996" s="196">
        <v>5007953</v>
      </c>
      <c r="C996" s="196">
        <v>2139000</v>
      </c>
      <c r="D996" s="196">
        <v>764810</v>
      </c>
      <c r="E996" s="196">
        <v>990029</v>
      </c>
      <c r="F996" s="196">
        <v>2011012</v>
      </c>
      <c r="G996" s="196">
        <v>376557</v>
      </c>
      <c r="H996" s="196">
        <v>11289361</v>
      </c>
    </row>
    <row r="997" spans="1:8" x14ac:dyDescent="0.25">
      <c r="A997" s="238" t="s">
        <v>554</v>
      </c>
      <c r="B997" s="196">
        <v>6296882</v>
      </c>
      <c r="C997" s="196">
        <v>2907429</v>
      </c>
      <c r="D997" s="196">
        <v>1055652</v>
      </c>
      <c r="E997" s="196">
        <v>1044116</v>
      </c>
      <c r="F997" s="196">
        <v>2365643</v>
      </c>
      <c r="G997" s="196">
        <v>489551</v>
      </c>
      <c r="H997" s="196">
        <v>14159273</v>
      </c>
    </row>
    <row r="998" spans="1:8" x14ac:dyDescent="0.25">
      <c r="A998" s="238" t="s">
        <v>555</v>
      </c>
      <c r="B998" s="196">
        <v>5739512</v>
      </c>
      <c r="C998" s="196">
        <v>2942761</v>
      </c>
      <c r="D998" s="196">
        <v>1063547</v>
      </c>
      <c r="E998" s="196">
        <v>1172551</v>
      </c>
      <c r="F998" s="196">
        <v>2283253</v>
      </c>
      <c r="G998" s="196">
        <v>509664</v>
      </c>
      <c r="H998" s="196">
        <v>13711288</v>
      </c>
    </row>
    <row r="999" spans="1:8" x14ac:dyDescent="0.25">
      <c r="A999" s="238" t="s">
        <v>556</v>
      </c>
      <c r="B999" s="196">
        <v>6601346</v>
      </c>
      <c r="C999" s="196">
        <v>2957480</v>
      </c>
      <c r="D999" s="196">
        <v>1096364</v>
      </c>
      <c r="E999" s="196">
        <v>883850</v>
      </c>
      <c r="F999" s="196">
        <v>1542624</v>
      </c>
      <c r="G999" s="196">
        <v>452807</v>
      </c>
      <c r="H999" s="196">
        <v>13534471</v>
      </c>
    </row>
    <row r="1000" spans="1:8" x14ac:dyDescent="0.25">
      <c r="A1000" s="238" t="s">
        <v>734</v>
      </c>
      <c r="B1000" s="196">
        <v>3722182</v>
      </c>
      <c r="C1000" s="196">
        <v>2964559</v>
      </c>
      <c r="D1000" s="196">
        <v>826731</v>
      </c>
      <c r="E1000" s="196">
        <v>815411</v>
      </c>
      <c r="F1000" s="196">
        <v>1656443</v>
      </c>
      <c r="G1000" s="196">
        <v>313179</v>
      </c>
      <c r="H1000" s="196">
        <v>10298505</v>
      </c>
    </row>
    <row r="1001" spans="1:8" x14ac:dyDescent="0.25">
      <c r="A1001" s="238" t="s">
        <v>558</v>
      </c>
      <c r="B1001" s="196">
        <v>5796162</v>
      </c>
      <c r="C1001" s="196">
        <v>3116054</v>
      </c>
      <c r="D1001" s="196">
        <v>923527</v>
      </c>
      <c r="E1001" s="196">
        <v>1062869</v>
      </c>
      <c r="F1001" s="196">
        <v>2107990</v>
      </c>
      <c r="G1001" s="196">
        <v>410547</v>
      </c>
      <c r="H1001" s="196">
        <v>13417149</v>
      </c>
    </row>
    <row r="1002" spans="1:8" x14ac:dyDescent="0.25">
      <c r="A1002" s="238" t="s">
        <v>559</v>
      </c>
      <c r="B1002" s="196">
        <v>6398980</v>
      </c>
      <c r="C1002" s="196">
        <v>2269345</v>
      </c>
      <c r="D1002" s="196">
        <v>850974</v>
      </c>
      <c r="E1002" s="196">
        <v>1323930</v>
      </c>
      <c r="F1002" s="196">
        <v>1781509</v>
      </c>
      <c r="G1002" s="196">
        <v>348449</v>
      </c>
      <c r="H1002" s="196">
        <v>12973187</v>
      </c>
    </row>
    <row r="1003" spans="1:8" x14ac:dyDescent="0.25">
      <c r="A1003" s="238" t="s">
        <v>560</v>
      </c>
      <c r="B1003" s="196">
        <v>8415312</v>
      </c>
      <c r="C1003" s="196">
        <v>2437303</v>
      </c>
      <c r="D1003" s="196">
        <v>920073</v>
      </c>
      <c r="E1003" s="196">
        <v>1004859</v>
      </c>
      <c r="F1003" s="196">
        <v>1708545</v>
      </c>
      <c r="G1003" s="196">
        <v>369983</v>
      </c>
      <c r="H1003" s="196">
        <v>14856075</v>
      </c>
    </row>
    <row r="1004" spans="1:8" x14ac:dyDescent="0.25">
      <c r="A1004" s="238" t="s">
        <v>561</v>
      </c>
      <c r="B1004" s="196">
        <v>5740502</v>
      </c>
      <c r="C1004" s="196">
        <v>3030216</v>
      </c>
      <c r="D1004" s="196">
        <v>1010787</v>
      </c>
      <c r="E1004" s="196">
        <v>948508</v>
      </c>
      <c r="F1004" s="196">
        <v>1506192</v>
      </c>
      <c r="G1004" s="196">
        <v>406316</v>
      </c>
      <c r="H1004" s="196">
        <v>12642521</v>
      </c>
    </row>
    <row r="1005" spans="1:8" x14ac:dyDescent="0.25">
      <c r="A1005" s="238" t="s">
        <v>735</v>
      </c>
      <c r="B1005" s="196">
        <v>6210934</v>
      </c>
      <c r="C1005" s="196">
        <v>2758833</v>
      </c>
      <c r="D1005" s="196">
        <v>1009612</v>
      </c>
      <c r="E1005" s="196">
        <v>858017</v>
      </c>
      <c r="F1005" s="196">
        <v>1706113</v>
      </c>
      <c r="G1005" s="196">
        <v>418500</v>
      </c>
      <c r="H1005" s="196">
        <v>12962009</v>
      </c>
    </row>
    <row r="1006" spans="1:8" x14ac:dyDescent="0.25">
      <c r="A1006" s="238" t="s">
        <v>563</v>
      </c>
      <c r="B1006" s="196">
        <v>6772806</v>
      </c>
      <c r="C1006" s="196">
        <v>2444816</v>
      </c>
      <c r="D1006" s="196">
        <v>788566</v>
      </c>
      <c r="E1006" s="196">
        <v>975425</v>
      </c>
      <c r="F1006" s="196">
        <v>1561586</v>
      </c>
      <c r="G1006" s="196">
        <v>568753</v>
      </c>
      <c r="H1006" s="196">
        <v>13111952</v>
      </c>
    </row>
    <row r="1007" spans="1:8" x14ac:dyDescent="0.25">
      <c r="A1007" s="238" t="s">
        <v>564</v>
      </c>
      <c r="B1007" s="196">
        <v>9336883</v>
      </c>
      <c r="C1007" s="196">
        <v>2746386</v>
      </c>
      <c r="D1007" s="196">
        <v>949682</v>
      </c>
      <c r="E1007" s="196">
        <v>803294</v>
      </c>
      <c r="F1007" s="196">
        <v>1563834</v>
      </c>
      <c r="G1007" s="196">
        <v>502547</v>
      </c>
      <c r="H1007" s="196">
        <v>15902626</v>
      </c>
    </row>
    <row r="1008" spans="1:8" x14ac:dyDescent="0.25">
      <c r="A1008" s="238" t="s">
        <v>565</v>
      </c>
      <c r="B1008" s="196">
        <v>11493188</v>
      </c>
      <c r="C1008" s="196">
        <v>2920140</v>
      </c>
      <c r="D1008" s="196">
        <v>983416</v>
      </c>
      <c r="E1008" s="196">
        <v>987030</v>
      </c>
      <c r="F1008" s="196">
        <v>1639539</v>
      </c>
      <c r="G1008" s="196">
        <v>506098</v>
      </c>
      <c r="H1008" s="196">
        <v>18529411</v>
      </c>
    </row>
    <row r="1009" spans="1:8" x14ac:dyDescent="0.25">
      <c r="A1009" s="238" t="s">
        <v>566</v>
      </c>
      <c r="B1009" s="196">
        <v>7144324</v>
      </c>
      <c r="C1009" s="196">
        <v>1850035</v>
      </c>
      <c r="D1009" s="196">
        <v>857049</v>
      </c>
      <c r="E1009" s="196">
        <v>766297</v>
      </c>
      <c r="F1009" s="196">
        <v>1249523</v>
      </c>
      <c r="G1009" s="196">
        <v>342900</v>
      </c>
      <c r="H1009" s="196">
        <v>12210128</v>
      </c>
    </row>
    <row r="1010" spans="1:8" x14ac:dyDescent="0.25">
      <c r="A1010" s="238" t="s">
        <v>736</v>
      </c>
      <c r="B1010" s="196">
        <v>7046315</v>
      </c>
      <c r="C1010" s="196">
        <v>2551505</v>
      </c>
      <c r="D1010" s="196">
        <v>994726</v>
      </c>
      <c r="E1010" s="196">
        <v>910973</v>
      </c>
      <c r="F1010" s="196">
        <v>1587563</v>
      </c>
      <c r="G1010" s="196">
        <v>280322</v>
      </c>
      <c r="H1010" s="196">
        <v>13371404</v>
      </c>
    </row>
    <row r="1011" spans="1:8" x14ac:dyDescent="0.25">
      <c r="A1011" s="230" t="s">
        <v>737</v>
      </c>
      <c r="B1011" s="230">
        <f>SUM(B990:B1010)</f>
        <v>136370211</v>
      </c>
      <c r="C1011" s="230">
        <f t="shared" ref="C1011:H1011" si="81">SUM(C990:C1010)</f>
        <v>57443352</v>
      </c>
      <c r="D1011" s="230">
        <f t="shared" si="81"/>
        <v>20417543</v>
      </c>
      <c r="E1011" s="230">
        <f t="shared" si="81"/>
        <v>20310652</v>
      </c>
      <c r="F1011" s="230">
        <f t="shared" si="81"/>
        <v>38349421</v>
      </c>
      <c r="G1011" s="230">
        <f t="shared" si="81"/>
        <v>9723921</v>
      </c>
      <c r="H1011" s="230">
        <f t="shared" si="81"/>
        <v>282615100</v>
      </c>
    </row>
    <row r="1012" spans="1:8" x14ac:dyDescent="0.25">
      <c r="A1012" s="225" t="s">
        <v>738</v>
      </c>
      <c r="B1012" s="225">
        <v>6493819.5714285718</v>
      </c>
      <c r="C1012" s="225">
        <v>2735397.7142857141</v>
      </c>
      <c r="D1012" s="225">
        <v>972263.95238095243</v>
      </c>
      <c r="E1012" s="225">
        <v>967173.90476190473</v>
      </c>
      <c r="F1012" s="225">
        <v>1826162.9047619049</v>
      </c>
      <c r="G1012" s="225">
        <v>463043.85714285716</v>
      </c>
      <c r="H1012" s="225">
        <f>H1011/21</f>
        <v>13457861.904761905</v>
      </c>
    </row>
    <row r="1014" spans="1:8" x14ac:dyDescent="0.25">
      <c r="A1014" t="s">
        <v>570</v>
      </c>
      <c r="B1014" s="196">
        <v>8810917</v>
      </c>
      <c r="C1014" s="196">
        <v>3544041</v>
      </c>
      <c r="D1014" s="196">
        <v>1083565</v>
      </c>
      <c r="E1014" s="196">
        <v>994518</v>
      </c>
      <c r="F1014" s="196">
        <v>1618988</v>
      </c>
      <c r="G1014" s="196">
        <v>355119</v>
      </c>
      <c r="H1014" s="196">
        <v>16407148</v>
      </c>
    </row>
    <row r="1015" spans="1:8" x14ac:dyDescent="0.25">
      <c r="A1015" t="s">
        <v>571</v>
      </c>
      <c r="B1015" s="196">
        <v>6877885</v>
      </c>
      <c r="C1015" s="196">
        <v>3189034</v>
      </c>
      <c r="D1015" s="196">
        <v>966285</v>
      </c>
      <c r="E1015" s="196">
        <v>1105669</v>
      </c>
      <c r="F1015" s="196">
        <v>2169561</v>
      </c>
      <c r="G1015" s="196">
        <v>340797</v>
      </c>
      <c r="H1015" s="196">
        <v>14649231</v>
      </c>
    </row>
    <row r="1016" spans="1:8" x14ac:dyDescent="0.25">
      <c r="A1016" t="s">
        <v>572</v>
      </c>
      <c r="B1016" s="196">
        <v>7448028</v>
      </c>
      <c r="C1016" s="196">
        <v>3477685</v>
      </c>
      <c r="D1016" s="196">
        <v>1157212</v>
      </c>
      <c r="E1016" s="196">
        <v>925733</v>
      </c>
      <c r="F1016" s="196">
        <v>1467086</v>
      </c>
      <c r="G1016" s="196">
        <v>343210</v>
      </c>
      <c r="H1016" s="196">
        <v>14818954</v>
      </c>
    </row>
    <row r="1017" spans="1:8" x14ac:dyDescent="0.25">
      <c r="A1017" t="s">
        <v>739</v>
      </c>
      <c r="B1017" s="196">
        <v>4192849</v>
      </c>
      <c r="C1017" s="196">
        <v>2940068</v>
      </c>
      <c r="D1017" s="196">
        <v>837566</v>
      </c>
      <c r="E1017" s="196">
        <v>993667</v>
      </c>
      <c r="F1017" s="196">
        <v>1439035</v>
      </c>
      <c r="G1017" s="196">
        <v>238871</v>
      </c>
      <c r="H1017" s="196">
        <v>10642056</v>
      </c>
    </row>
    <row r="1018" spans="1:8" x14ac:dyDescent="0.25">
      <c r="A1018" t="s">
        <v>574</v>
      </c>
      <c r="B1018" s="196">
        <v>6227395</v>
      </c>
      <c r="C1018" s="196">
        <v>2860731</v>
      </c>
      <c r="D1018" s="196">
        <v>1112904</v>
      </c>
      <c r="E1018" s="196">
        <v>1227005</v>
      </c>
      <c r="F1018" s="196">
        <v>1909395</v>
      </c>
      <c r="G1018" s="196">
        <v>302290</v>
      </c>
      <c r="H1018" s="196">
        <v>13639720</v>
      </c>
    </row>
    <row r="1019" spans="1:8" x14ac:dyDescent="0.25">
      <c r="A1019" t="s">
        <v>575</v>
      </c>
      <c r="B1019" s="196">
        <v>7613856</v>
      </c>
      <c r="C1019" s="196">
        <v>3790941</v>
      </c>
      <c r="D1019" s="196">
        <v>1371553</v>
      </c>
      <c r="E1019" s="196">
        <v>1438024</v>
      </c>
      <c r="F1019" s="196">
        <v>2201111</v>
      </c>
      <c r="G1019" s="196">
        <v>285724</v>
      </c>
      <c r="H1019" s="196">
        <v>16701209</v>
      </c>
    </row>
    <row r="1020" spans="1:8" x14ac:dyDescent="0.25">
      <c r="A1020" t="s">
        <v>576</v>
      </c>
      <c r="B1020" s="196">
        <v>7228697</v>
      </c>
      <c r="C1020" s="196">
        <v>3594439</v>
      </c>
      <c r="D1020" s="196">
        <v>1455668</v>
      </c>
      <c r="E1020" s="196">
        <v>1499732</v>
      </c>
      <c r="F1020" s="196">
        <v>2168721</v>
      </c>
      <c r="G1020" s="196">
        <v>266047</v>
      </c>
      <c r="H1020" s="196">
        <v>16213304</v>
      </c>
    </row>
    <row r="1021" spans="1:8" x14ac:dyDescent="0.25">
      <c r="A1021" t="s">
        <v>577</v>
      </c>
      <c r="B1021" s="196">
        <v>5950976</v>
      </c>
      <c r="C1021" s="196">
        <v>4837912</v>
      </c>
      <c r="D1021" s="196">
        <v>1260593</v>
      </c>
      <c r="E1021" s="196">
        <v>1298802</v>
      </c>
      <c r="F1021" s="196">
        <v>1726722</v>
      </c>
      <c r="G1021" s="196">
        <v>323576</v>
      </c>
      <c r="H1021" s="196">
        <v>15398581</v>
      </c>
    </row>
    <row r="1022" spans="1:8" x14ac:dyDescent="0.25">
      <c r="A1022" t="s">
        <v>740</v>
      </c>
      <c r="B1022" s="196">
        <v>4955711</v>
      </c>
      <c r="C1022" s="196">
        <v>4243463</v>
      </c>
      <c r="D1022" s="196">
        <v>670953</v>
      </c>
      <c r="E1022" s="196">
        <v>1058127</v>
      </c>
      <c r="F1022" s="196">
        <v>1843976</v>
      </c>
      <c r="G1022" s="196">
        <v>331676</v>
      </c>
      <c r="H1022" s="196">
        <v>13103906</v>
      </c>
    </row>
    <row r="1023" spans="1:8" x14ac:dyDescent="0.25">
      <c r="A1023" t="s">
        <v>579</v>
      </c>
      <c r="B1023" s="196">
        <v>7704013</v>
      </c>
      <c r="C1023" s="196">
        <v>5094505</v>
      </c>
      <c r="D1023" s="196">
        <v>752929</v>
      </c>
      <c r="E1023" s="196">
        <v>1257037</v>
      </c>
      <c r="F1023" s="196">
        <v>1772080</v>
      </c>
      <c r="G1023" s="196">
        <v>308415</v>
      </c>
      <c r="H1023" s="196">
        <v>16888979</v>
      </c>
    </row>
    <row r="1024" spans="1:8" x14ac:dyDescent="0.25">
      <c r="A1024" t="s">
        <v>580</v>
      </c>
      <c r="B1024" s="196">
        <v>9600705</v>
      </c>
      <c r="C1024" s="196">
        <v>5727755</v>
      </c>
      <c r="D1024" s="196">
        <v>1175210</v>
      </c>
      <c r="E1024" s="196">
        <v>1429927</v>
      </c>
      <c r="F1024" s="196">
        <v>2179856</v>
      </c>
      <c r="G1024" s="196">
        <v>340404</v>
      </c>
      <c r="H1024" s="196">
        <v>20453857</v>
      </c>
    </row>
    <row r="1025" spans="1:8" x14ac:dyDescent="0.25">
      <c r="A1025" t="s">
        <v>581</v>
      </c>
      <c r="B1025" s="196">
        <v>10050595</v>
      </c>
      <c r="C1025" s="196">
        <v>4781310</v>
      </c>
      <c r="D1025" s="196">
        <v>1105473</v>
      </c>
      <c r="E1025" s="196">
        <v>1330050</v>
      </c>
      <c r="F1025" s="196">
        <v>1774964</v>
      </c>
      <c r="G1025" s="196">
        <v>295358</v>
      </c>
      <c r="H1025" s="196">
        <v>19337750</v>
      </c>
    </row>
    <row r="1026" spans="1:8" x14ac:dyDescent="0.25">
      <c r="A1026" t="s">
        <v>582</v>
      </c>
      <c r="B1026" s="196">
        <v>5914107</v>
      </c>
      <c r="C1026" s="196">
        <v>3106424</v>
      </c>
      <c r="D1026" s="196">
        <v>838854</v>
      </c>
      <c r="E1026" s="196">
        <v>1245793</v>
      </c>
      <c r="F1026" s="196">
        <v>1617703</v>
      </c>
      <c r="G1026" s="196">
        <v>295740</v>
      </c>
      <c r="H1026" s="196">
        <v>13018621</v>
      </c>
    </row>
    <row r="1027" spans="1:8" x14ac:dyDescent="0.25">
      <c r="A1027" t="s">
        <v>741</v>
      </c>
      <c r="B1027" s="196">
        <v>5543732</v>
      </c>
      <c r="C1027" s="196">
        <v>2207774</v>
      </c>
      <c r="D1027" s="196">
        <v>645767</v>
      </c>
      <c r="E1027" s="196">
        <v>909674</v>
      </c>
      <c r="F1027" s="196">
        <v>1426024</v>
      </c>
      <c r="G1027" s="196">
        <v>254750</v>
      </c>
      <c r="H1027" s="196">
        <v>10987721</v>
      </c>
    </row>
    <row r="1028" spans="1:8" x14ac:dyDescent="0.25">
      <c r="A1028" t="s">
        <v>584</v>
      </c>
      <c r="B1028" s="196">
        <v>5109201</v>
      </c>
      <c r="C1028" s="196">
        <v>2827564</v>
      </c>
      <c r="D1028" s="196">
        <v>684385</v>
      </c>
      <c r="E1028" s="196">
        <v>1127684</v>
      </c>
      <c r="F1028" s="196">
        <v>1555827</v>
      </c>
      <c r="G1028" s="196">
        <v>280842</v>
      </c>
      <c r="H1028" s="196">
        <v>11585503</v>
      </c>
    </row>
    <row r="1029" spans="1:8" x14ac:dyDescent="0.25">
      <c r="A1029" t="s">
        <v>585</v>
      </c>
      <c r="B1029" s="196">
        <v>5999381</v>
      </c>
      <c r="C1029" s="196">
        <v>2456635</v>
      </c>
      <c r="D1029" s="196">
        <v>776882</v>
      </c>
      <c r="E1029" s="196">
        <v>1365436</v>
      </c>
      <c r="F1029" s="196">
        <v>1575385</v>
      </c>
      <c r="G1029" s="196">
        <v>331472</v>
      </c>
      <c r="H1029" s="196">
        <v>12505191</v>
      </c>
    </row>
    <row r="1030" spans="1:8" x14ac:dyDescent="0.25">
      <c r="A1030" t="s">
        <v>586</v>
      </c>
      <c r="B1030" s="196">
        <v>7901168</v>
      </c>
      <c r="C1030" s="196">
        <v>4325170</v>
      </c>
      <c r="D1030" s="196">
        <v>1129051</v>
      </c>
      <c r="E1030" s="196">
        <v>1642083</v>
      </c>
      <c r="F1030" s="196">
        <v>2474905</v>
      </c>
      <c r="G1030" s="196">
        <v>541797</v>
      </c>
      <c r="H1030" s="196">
        <v>18014174</v>
      </c>
    </row>
    <row r="1031" spans="1:8" x14ac:dyDescent="0.25">
      <c r="A1031" t="s">
        <v>587</v>
      </c>
      <c r="B1031" s="196">
        <v>7317073</v>
      </c>
      <c r="C1031" s="196">
        <v>3245042</v>
      </c>
      <c r="D1031" s="196">
        <v>842402</v>
      </c>
      <c r="E1031" s="196">
        <v>1182489</v>
      </c>
      <c r="F1031" s="196">
        <v>1763847</v>
      </c>
      <c r="G1031" s="196">
        <v>416278</v>
      </c>
      <c r="H1031" s="196">
        <v>14767131</v>
      </c>
    </row>
    <row r="1032" spans="1:8" x14ac:dyDescent="0.25">
      <c r="A1032" t="s">
        <v>742</v>
      </c>
      <c r="B1032" s="196">
        <v>6510293</v>
      </c>
      <c r="C1032" s="196">
        <v>2605060</v>
      </c>
      <c r="D1032" s="196">
        <v>820130</v>
      </c>
      <c r="E1032" s="196">
        <v>1185296</v>
      </c>
      <c r="F1032" s="196">
        <v>1362763</v>
      </c>
      <c r="G1032" s="196">
        <v>369900</v>
      </c>
      <c r="H1032" s="196">
        <v>12853442</v>
      </c>
    </row>
    <row r="1033" spans="1:8" x14ac:dyDescent="0.25">
      <c r="A1033" t="s">
        <v>589</v>
      </c>
      <c r="B1033" s="196">
        <v>8042035</v>
      </c>
      <c r="C1033" s="196">
        <v>2488390</v>
      </c>
      <c r="D1033" s="196">
        <v>907244</v>
      </c>
      <c r="E1033" s="196">
        <v>1222715</v>
      </c>
      <c r="F1033" s="196">
        <v>1501097</v>
      </c>
      <c r="G1033" s="196">
        <v>332914</v>
      </c>
      <c r="H1033" s="196">
        <v>14494395</v>
      </c>
    </row>
    <row r="1034" spans="1:8" x14ac:dyDescent="0.25">
      <c r="A1034" t="s">
        <v>590</v>
      </c>
      <c r="B1034" s="196">
        <v>7803992</v>
      </c>
      <c r="C1034" s="196">
        <v>3199770</v>
      </c>
      <c r="D1034" s="196">
        <v>977978</v>
      </c>
      <c r="E1034" s="196">
        <v>1389013</v>
      </c>
      <c r="F1034" s="196">
        <v>1592956</v>
      </c>
      <c r="G1034" s="196">
        <v>343197</v>
      </c>
      <c r="H1034" s="196">
        <v>15306906</v>
      </c>
    </row>
    <row r="1035" spans="1:8" x14ac:dyDescent="0.25">
      <c r="A1035" t="s">
        <v>591</v>
      </c>
      <c r="B1035" s="196">
        <v>8436723</v>
      </c>
      <c r="C1035" s="196">
        <v>2554524</v>
      </c>
      <c r="D1035" s="196">
        <v>921612</v>
      </c>
      <c r="E1035" s="196">
        <v>1178379</v>
      </c>
      <c r="F1035" s="196">
        <v>1602295</v>
      </c>
      <c r="G1035" s="196">
        <v>283954</v>
      </c>
      <c r="H1035" s="196">
        <v>14977487</v>
      </c>
    </row>
    <row r="1036" spans="1:8" x14ac:dyDescent="0.25">
      <c r="A1036" s="230" t="s">
        <v>743</v>
      </c>
      <c r="B1036" s="230">
        <f>SUM(B1014:B1035)</f>
        <v>155239332</v>
      </c>
      <c r="C1036" s="230">
        <f t="shared" ref="C1036:H1036" si="82">SUM(C1014:C1035)</f>
        <v>77098237</v>
      </c>
      <c r="D1036" s="230">
        <f t="shared" si="82"/>
        <v>21494216</v>
      </c>
      <c r="E1036" s="230">
        <f t="shared" si="82"/>
        <v>27006853</v>
      </c>
      <c r="F1036" s="230">
        <f t="shared" si="82"/>
        <v>38744297</v>
      </c>
      <c r="G1036" s="230">
        <f t="shared" si="82"/>
        <v>7182331</v>
      </c>
      <c r="H1036" s="230">
        <f t="shared" si="82"/>
        <v>326765266</v>
      </c>
    </row>
    <row r="1037" spans="1:8" x14ac:dyDescent="0.25">
      <c r="A1037" s="225" t="s">
        <v>744</v>
      </c>
      <c r="B1037" s="225">
        <f>B1036/22</f>
        <v>7056333.2727272725</v>
      </c>
      <c r="C1037" s="225">
        <f t="shared" ref="C1037:H1037" si="83">C1036/22</f>
        <v>3504465.3181818184</v>
      </c>
      <c r="D1037" s="225">
        <f t="shared" si="83"/>
        <v>977009.81818181823</v>
      </c>
      <c r="E1037" s="225">
        <f t="shared" si="83"/>
        <v>1227584.2272727273</v>
      </c>
      <c r="F1037" s="225">
        <f t="shared" si="83"/>
        <v>1761104.4090909092</v>
      </c>
      <c r="G1037" s="225">
        <f t="shared" si="83"/>
        <v>326469.59090909088</v>
      </c>
      <c r="H1037" s="225">
        <f t="shared" si="83"/>
        <v>14852966.636363637</v>
      </c>
    </row>
    <row r="1039" spans="1:8" x14ac:dyDescent="0.25">
      <c r="A1039" t="s">
        <v>594</v>
      </c>
      <c r="B1039" s="196">
        <v>5207201</v>
      </c>
      <c r="C1039" s="196">
        <v>2766130</v>
      </c>
      <c r="D1039" s="196">
        <v>753622</v>
      </c>
      <c r="E1039" s="196">
        <v>1268693</v>
      </c>
      <c r="F1039" s="196">
        <v>1034340</v>
      </c>
      <c r="G1039" s="196">
        <v>277610</v>
      </c>
      <c r="H1039" s="196">
        <v>11307596</v>
      </c>
    </row>
    <row r="1040" spans="1:8" x14ac:dyDescent="0.25">
      <c r="A1040" t="s">
        <v>745</v>
      </c>
      <c r="B1040" s="196">
        <v>4704526</v>
      </c>
      <c r="C1040" s="196">
        <v>2363456</v>
      </c>
      <c r="D1040" s="196">
        <v>894215</v>
      </c>
      <c r="E1040" s="196">
        <v>861063</v>
      </c>
      <c r="F1040" s="196">
        <v>1338231</v>
      </c>
      <c r="G1040" s="196">
        <v>295481</v>
      </c>
      <c r="H1040" s="196">
        <v>10456972</v>
      </c>
    </row>
    <row r="1041" spans="1:8" x14ac:dyDescent="0.25">
      <c r="A1041" t="s">
        <v>596</v>
      </c>
      <c r="B1041" s="196">
        <v>6216789</v>
      </c>
      <c r="C1041" s="196">
        <v>2455057</v>
      </c>
      <c r="D1041" s="196">
        <v>796197</v>
      </c>
      <c r="E1041" s="196">
        <v>756463</v>
      </c>
      <c r="F1041" s="196">
        <v>1430663</v>
      </c>
      <c r="G1041" s="196">
        <v>320410</v>
      </c>
      <c r="H1041" s="196">
        <v>11975579</v>
      </c>
    </row>
    <row r="1042" spans="1:8" x14ac:dyDescent="0.25">
      <c r="A1042" t="s">
        <v>597</v>
      </c>
      <c r="B1042" s="196">
        <v>5296930</v>
      </c>
      <c r="C1042" s="196">
        <v>2411593</v>
      </c>
      <c r="D1042" s="196">
        <v>888962</v>
      </c>
      <c r="E1042" s="196">
        <v>928779</v>
      </c>
      <c r="F1042" s="196">
        <v>1915604</v>
      </c>
      <c r="G1042" s="196">
        <v>278351</v>
      </c>
      <c r="H1042" s="196">
        <v>11720219</v>
      </c>
    </row>
    <row r="1043" spans="1:8" x14ac:dyDescent="0.25">
      <c r="A1043" t="s">
        <v>598</v>
      </c>
      <c r="B1043" s="196">
        <v>8399572</v>
      </c>
      <c r="C1043" s="196">
        <v>3040101</v>
      </c>
      <c r="D1043" s="196">
        <v>1026525</v>
      </c>
      <c r="E1043" s="196">
        <v>904664</v>
      </c>
      <c r="F1043" s="196">
        <v>1657227</v>
      </c>
      <c r="G1043" s="196">
        <v>333759</v>
      </c>
      <c r="H1043" s="196">
        <v>15361848</v>
      </c>
    </row>
    <row r="1044" spans="1:8" x14ac:dyDescent="0.25">
      <c r="A1044" t="s">
        <v>746</v>
      </c>
      <c r="B1044" s="196">
        <v>7032877</v>
      </c>
      <c r="C1044" s="196">
        <v>3284330</v>
      </c>
      <c r="D1044" s="196">
        <v>1006899</v>
      </c>
      <c r="E1044" s="196">
        <v>823263</v>
      </c>
      <c r="F1044" s="196">
        <v>1424602</v>
      </c>
      <c r="G1044" s="196">
        <v>317165</v>
      </c>
      <c r="H1044" s="196">
        <v>13889136</v>
      </c>
    </row>
    <row r="1045" spans="1:8" x14ac:dyDescent="0.25">
      <c r="A1045" t="s">
        <v>600</v>
      </c>
      <c r="B1045" s="196">
        <v>9314419</v>
      </c>
      <c r="C1045" s="196">
        <v>3767715</v>
      </c>
      <c r="D1045" s="196">
        <v>1360394</v>
      </c>
      <c r="E1045" s="196">
        <v>1141267</v>
      </c>
      <c r="F1045" s="196">
        <v>1691619</v>
      </c>
      <c r="G1045" s="196">
        <v>347145</v>
      </c>
      <c r="H1045" s="196">
        <v>17622559</v>
      </c>
    </row>
    <row r="1046" spans="1:8" x14ac:dyDescent="0.25">
      <c r="A1046" t="s">
        <v>601</v>
      </c>
      <c r="B1046" s="196">
        <v>7400906</v>
      </c>
      <c r="C1046" s="196">
        <v>3082206</v>
      </c>
      <c r="D1046" s="196">
        <v>1127641</v>
      </c>
      <c r="E1046" s="196">
        <v>1350243</v>
      </c>
      <c r="F1046" s="196">
        <v>1714053</v>
      </c>
      <c r="G1046" s="196">
        <v>511767</v>
      </c>
      <c r="H1046" s="196">
        <v>15186816</v>
      </c>
    </row>
    <row r="1047" spans="1:8" x14ac:dyDescent="0.25">
      <c r="A1047" t="s">
        <v>602</v>
      </c>
      <c r="B1047" s="196">
        <v>6712827</v>
      </c>
      <c r="C1047" s="196">
        <v>3808093</v>
      </c>
      <c r="D1047" s="196">
        <v>966765</v>
      </c>
      <c r="E1047" s="196">
        <v>995540</v>
      </c>
      <c r="F1047" s="196">
        <v>1827219</v>
      </c>
      <c r="G1047" s="196">
        <v>432086</v>
      </c>
      <c r="H1047" s="196">
        <v>14742530</v>
      </c>
    </row>
    <row r="1048" spans="1:8" x14ac:dyDescent="0.25">
      <c r="A1048" t="s">
        <v>603</v>
      </c>
      <c r="B1048" s="196">
        <v>6120833</v>
      </c>
      <c r="C1048" s="196">
        <v>3117333</v>
      </c>
      <c r="D1048" s="196">
        <v>760533</v>
      </c>
      <c r="E1048" s="196">
        <v>1056569</v>
      </c>
      <c r="F1048" s="196">
        <v>1507344</v>
      </c>
      <c r="G1048" s="196">
        <v>291899</v>
      </c>
      <c r="H1048" s="196">
        <v>12854511</v>
      </c>
    </row>
    <row r="1049" spans="1:8" x14ac:dyDescent="0.25">
      <c r="A1049" t="s">
        <v>747</v>
      </c>
      <c r="B1049" s="196">
        <v>5453464</v>
      </c>
      <c r="C1049" s="196">
        <v>2820993</v>
      </c>
      <c r="D1049" s="196">
        <v>712941</v>
      </c>
      <c r="E1049" s="196">
        <v>800382</v>
      </c>
      <c r="F1049" s="196">
        <v>1376028</v>
      </c>
      <c r="G1049" s="196">
        <v>342974</v>
      </c>
      <c r="H1049" s="196">
        <v>11506782</v>
      </c>
    </row>
    <row r="1050" spans="1:8" x14ac:dyDescent="0.25">
      <c r="A1050" t="s">
        <v>605</v>
      </c>
      <c r="B1050" s="196">
        <v>6139761</v>
      </c>
      <c r="C1050" s="196">
        <v>2750534</v>
      </c>
      <c r="D1050" s="196">
        <v>919204</v>
      </c>
      <c r="E1050" s="196">
        <v>1059015</v>
      </c>
      <c r="F1050" s="196">
        <v>1385724</v>
      </c>
      <c r="G1050" s="196">
        <v>435838</v>
      </c>
      <c r="H1050" s="196">
        <v>12690076</v>
      </c>
    </row>
    <row r="1051" spans="1:8" x14ac:dyDescent="0.25">
      <c r="A1051" t="s">
        <v>606</v>
      </c>
      <c r="B1051" s="196">
        <v>5065770</v>
      </c>
      <c r="C1051" s="196">
        <v>2210385</v>
      </c>
      <c r="D1051" s="196">
        <v>741346</v>
      </c>
      <c r="E1051" s="196">
        <v>870379</v>
      </c>
      <c r="F1051" s="196">
        <v>1582343</v>
      </c>
      <c r="G1051" s="196">
        <v>330493</v>
      </c>
      <c r="H1051" s="196">
        <v>10800716</v>
      </c>
    </row>
    <row r="1052" spans="1:8" x14ac:dyDescent="0.25">
      <c r="A1052" t="s">
        <v>607</v>
      </c>
      <c r="B1052" s="196">
        <v>6555908</v>
      </c>
      <c r="C1052" s="196">
        <v>3107821</v>
      </c>
      <c r="D1052" s="196">
        <v>1109682</v>
      </c>
      <c r="E1052" s="196">
        <v>866030</v>
      </c>
      <c r="F1052" s="196">
        <v>1565609</v>
      </c>
      <c r="G1052" s="196">
        <v>404149</v>
      </c>
      <c r="H1052" s="196">
        <v>13609199</v>
      </c>
    </row>
    <row r="1053" spans="1:8" x14ac:dyDescent="0.25">
      <c r="A1053" t="s">
        <v>608</v>
      </c>
      <c r="B1053" s="196">
        <v>4590691</v>
      </c>
      <c r="C1053" s="196">
        <v>2047112</v>
      </c>
      <c r="D1053" s="196">
        <v>672617</v>
      </c>
      <c r="E1053" s="196">
        <v>818794</v>
      </c>
      <c r="F1053" s="196">
        <v>1186343</v>
      </c>
      <c r="G1053" s="196">
        <v>353171</v>
      </c>
      <c r="H1053" s="196">
        <v>9668728</v>
      </c>
    </row>
    <row r="1054" spans="1:8" x14ac:dyDescent="0.25">
      <c r="A1054" t="s">
        <v>748</v>
      </c>
      <c r="B1054" s="196">
        <v>4452194</v>
      </c>
      <c r="C1054" s="196">
        <v>2157372</v>
      </c>
      <c r="D1054" s="196">
        <v>635083</v>
      </c>
      <c r="E1054" s="196">
        <v>873996</v>
      </c>
      <c r="F1054" s="196">
        <v>1143841</v>
      </c>
      <c r="G1054" s="196">
        <v>462299</v>
      </c>
      <c r="H1054" s="196">
        <v>9724785</v>
      </c>
    </row>
    <row r="1055" spans="1:8" x14ac:dyDescent="0.25">
      <c r="A1055" t="s">
        <v>610</v>
      </c>
      <c r="B1055" s="196">
        <v>5208223</v>
      </c>
      <c r="C1055" s="196">
        <v>2182555</v>
      </c>
      <c r="D1055" s="196">
        <v>759360</v>
      </c>
      <c r="E1055" s="196">
        <v>937190</v>
      </c>
      <c r="F1055" s="196">
        <v>1404490</v>
      </c>
      <c r="G1055" s="196">
        <v>492984</v>
      </c>
      <c r="H1055" s="196">
        <v>10984802</v>
      </c>
    </row>
    <row r="1056" spans="1:8" x14ac:dyDescent="0.25">
      <c r="A1056" t="s">
        <v>611</v>
      </c>
      <c r="B1056" s="196">
        <v>5992598</v>
      </c>
      <c r="C1056" s="196">
        <v>3353286</v>
      </c>
      <c r="D1056" s="196">
        <v>842697</v>
      </c>
      <c r="E1056" s="196">
        <v>907186</v>
      </c>
      <c r="F1056" s="196">
        <v>1281468</v>
      </c>
      <c r="G1056" s="196">
        <v>604637</v>
      </c>
      <c r="H1056" s="196">
        <v>12981872</v>
      </c>
    </row>
    <row r="1057" spans="1:8" x14ac:dyDescent="0.25">
      <c r="A1057" t="s">
        <v>612</v>
      </c>
      <c r="B1057" s="196">
        <v>5106774</v>
      </c>
      <c r="C1057" s="196">
        <v>3062064</v>
      </c>
      <c r="D1057" s="196">
        <v>717181</v>
      </c>
      <c r="E1057" s="196">
        <v>909303</v>
      </c>
      <c r="F1057" s="196">
        <v>1286146</v>
      </c>
      <c r="G1057" s="196">
        <v>393482</v>
      </c>
      <c r="H1057" s="196">
        <v>11474950</v>
      </c>
    </row>
    <row r="1058" spans="1:8" x14ac:dyDescent="0.25">
      <c r="A1058" t="s">
        <v>613</v>
      </c>
      <c r="B1058" s="196">
        <v>7452499</v>
      </c>
      <c r="C1058" s="196">
        <v>3876086</v>
      </c>
      <c r="D1058" s="196">
        <v>1014606</v>
      </c>
      <c r="E1058" s="196">
        <v>963446</v>
      </c>
      <c r="F1058" s="196">
        <v>1192535</v>
      </c>
      <c r="G1058" s="196">
        <v>317920</v>
      </c>
      <c r="H1058" s="196">
        <v>14817092</v>
      </c>
    </row>
    <row r="1059" spans="1:8" x14ac:dyDescent="0.25">
      <c r="A1059" s="230" t="s">
        <v>749</v>
      </c>
      <c r="B1059" s="230">
        <f>SUM(B1039:B1058)</f>
        <v>122424762</v>
      </c>
      <c r="C1059" s="230">
        <f t="shared" ref="C1059:H1059" si="84">SUM(C1039:C1058)</f>
        <v>57664222</v>
      </c>
      <c r="D1059" s="230">
        <f t="shared" si="84"/>
        <v>17706470</v>
      </c>
      <c r="E1059" s="230">
        <f t="shared" si="84"/>
        <v>19092265</v>
      </c>
      <c r="F1059" s="230">
        <f t="shared" si="84"/>
        <v>28945429</v>
      </c>
      <c r="G1059" s="230">
        <f t="shared" si="84"/>
        <v>7543620</v>
      </c>
      <c r="H1059" s="230">
        <f t="shared" si="84"/>
        <v>253376768</v>
      </c>
    </row>
    <row r="1060" spans="1:8" x14ac:dyDescent="0.25">
      <c r="A1060" s="225" t="s">
        <v>750</v>
      </c>
      <c r="B1060" s="225">
        <f>B1059/20</f>
        <v>6121238.0999999996</v>
      </c>
      <c r="C1060" s="225">
        <f t="shared" ref="C1060:H1060" si="85">C1059/20</f>
        <v>2883211.1</v>
      </c>
      <c r="D1060" s="225">
        <f t="shared" si="85"/>
        <v>885323.5</v>
      </c>
      <c r="E1060" s="225">
        <f t="shared" si="85"/>
        <v>954613.25</v>
      </c>
      <c r="F1060" s="225">
        <f t="shared" si="85"/>
        <v>1447271.45</v>
      </c>
      <c r="G1060" s="225">
        <f t="shared" si="85"/>
        <v>377181</v>
      </c>
      <c r="H1060" s="225">
        <f t="shared" si="85"/>
        <v>12668838.4</v>
      </c>
    </row>
    <row r="1062" spans="1:8" x14ac:dyDescent="0.25">
      <c r="A1062" t="s">
        <v>751</v>
      </c>
      <c r="B1062" s="196">
        <v>7038754</v>
      </c>
      <c r="C1062" s="196">
        <v>3999073</v>
      </c>
      <c r="D1062" s="196">
        <v>1102002</v>
      </c>
      <c r="E1062" s="196">
        <v>798893</v>
      </c>
      <c r="F1062" s="196">
        <v>1389607</v>
      </c>
      <c r="G1062" s="196">
        <v>339488</v>
      </c>
      <c r="H1062" s="196">
        <v>14667817</v>
      </c>
    </row>
    <row r="1063" spans="1:8" x14ac:dyDescent="0.25">
      <c r="A1063" t="s">
        <v>617</v>
      </c>
      <c r="B1063" s="196">
        <v>8066664</v>
      </c>
      <c r="C1063" s="196">
        <v>4259252</v>
      </c>
      <c r="D1063" s="196">
        <v>981808</v>
      </c>
      <c r="E1063" s="196">
        <v>1240897</v>
      </c>
      <c r="F1063" s="196">
        <v>1447537</v>
      </c>
      <c r="G1063" s="196">
        <v>364710</v>
      </c>
      <c r="H1063" s="196">
        <v>16360868</v>
      </c>
    </row>
    <row r="1064" spans="1:8" x14ac:dyDescent="0.25">
      <c r="A1064" t="s">
        <v>618</v>
      </c>
      <c r="B1064" s="196">
        <v>7962316</v>
      </c>
      <c r="C1064" s="196">
        <v>5063420</v>
      </c>
      <c r="D1064" s="196">
        <v>1182287</v>
      </c>
      <c r="E1064" s="196">
        <v>923662</v>
      </c>
      <c r="F1064" s="196">
        <v>1602845</v>
      </c>
      <c r="G1064" s="196">
        <v>469338</v>
      </c>
      <c r="H1064" s="196">
        <v>17203868</v>
      </c>
    </row>
    <row r="1065" spans="1:8" x14ac:dyDescent="0.25">
      <c r="A1065" t="s">
        <v>619</v>
      </c>
      <c r="B1065" s="196">
        <v>10589146</v>
      </c>
      <c r="C1065" s="196">
        <v>6600400</v>
      </c>
      <c r="D1065" s="196">
        <v>1756679</v>
      </c>
      <c r="E1065" s="196">
        <v>1178841</v>
      </c>
      <c r="F1065" s="196">
        <v>2591859</v>
      </c>
      <c r="G1065" s="196">
        <v>701813</v>
      </c>
      <c r="H1065" s="196">
        <v>23418738</v>
      </c>
    </row>
    <row r="1066" spans="1:8" x14ac:dyDescent="0.25">
      <c r="A1066" t="s">
        <v>620</v>
      </c>
      <c r="B1066" s="196">
        <v>10740635</v>
      </c>
      <c r="C1066" s="196">
        <v>8110666</v>
      </c>
      <c r="D1066" s="196">
        <v>1610047</v>
      </c>
      <c r="E1066" s="196">
        <v>1155789</v>
      </c>
      <c r="F1066" s="196">
        <v>2242277</v>
      </c>
      <c r="G1066" s="196">
        <v>533735</v>
      </c>
      <c r="H1066" s="196">
        <v>24393149</v>
      </c>
    </row>
    <row r="1067" spans="1:8" x14ac:dyDescent="0.25">
      <c r="A1067" t="s">
        <v>752</v>
      </c>
      <c r="B1067" s="196">
        <v>9415495</v>
      </c>
      <c r="C1067" s="196">
        <v>8290637</v>
      </c>
      <c r="D1067" s="196">
        <v>1378253</v>
      </c>
      <c r="E1067" s="196">
        <v>1057284</v>
      </c>
      <c r="F1067" s="196">
        <v>2170003</v>
      </c>
      <c r="G1067" s="196">
        <v>619028</v>
      </c>
      <c r="H1067" s="196">
        <v>22930700</v>
      </c>
    </row>
    <row r="1068" spans="1:8" x14ac:dyDescent="0.25">
      <c r="A1068" t="s">
        <v>622</v>
      </c>
      <c r="B1068" s="196">
        <v>11410053</v>
      </c>
      <c r="C1068" s="196">
        <v>8260466</v>
      </c>
      <c r="D1068" s="196">
        <v>1635056</v>
      </c>
      <c r="E1068" s="196">
        <v>1236668</v>
      </c>
      <c r="F1068" s="196">
        <v>2428601</v>
      </c>
      <c r="G1068" s="196">
        <v>763807</v>
      </c>
      <c r="H1068" s="196">
        <v>25734651</v>
      </c>
    </row>
    <row r="1069" spans="1:8" x14ac:dyDescent="0.25">
      <c r="A1069" t="s">
        <v>623</v>
      </c>
      <c r="B1069" s="196">
        <v>12906731</v>
      </c>
      <c r="C1069" s="196">
        <v>6573708</v>
      </c>
      <c r="D1069" s="196">
        <v>1365767</v>
      </c>
      <c r="E1069" s="196">
        <v>1166299</v>
      </c>
      <c r="F1069" s="196">
        <v>2221485</v>
      </c>
      <c r="G1069" s="196">
        <v>644957</v>
      </c>
      <c r="H1069" s="196">
        <v>24878947</v>
      </c>
    </row>
    <row r="1070" spans="1:8" x14ac:dyDescent="0.25">
      <c r="A1070" t="s">
        <v>624</v>
      </c>
      <c r="B1070" s="196">
        <v>10839338</v>
      </c>
      <c r="C1070" s="196">
        <v>5763818</v>
      </c>
      <c r="D1070" s="196">
        <v>1261018</v>
      </c>
      <c r="E1070" s="196">
        <v>1356356</v>
      </c>
      <c r="F1070" s="196">
        <v>2258849</v>
      </c>
      <c r="G1070" s="196">
        <v>632209</v>
      </c>
      <c r="H1070" s="196">
        <v>22111588</v>
      </c>
    </row>
    <row r="1071" spans="1:8" x14ac:dyDescent="0.25">
      <c r="A1071" t="s">
        <v>625</v>
      </c>
      <c r="B1071" s="196">
        <v>6262893</v>
      </c>
      <c r="C1071" s="196">
        <v>3660448</v>
      </c>
      <c r="D1071" s="196">
        <v>831232</v>
      </c>
      <c r="E1071" s="196">
        <v>962621</v>
      </c>
      <c r="F1071" s="196">
        <v>1663893</v>
      </c>
      <c r="G1071" s="196">
        <v>371490</v>
      </c>
      <c r="H1071" s="196">
        <v>13752577</v>
      </c>
    </row>
    <row r="1072" spans="1:8" x14ac:dyDescent="0.25">
      <c r="A1072" t="s">
        <v>753</v>
      </c>
      <c r="B1072" s="196">
        <v>3923000</v>
      </c>
      <c r="C1072" s="196">
        <v>2741794</v>
      </c>
      <c r="D1072" s="196">
        <v>770835</v>
      </c>
      <c r="E1072" s="196">
        <v>723989</v>
      </c>
      <c r="F1072" s="196">
        <v>1392201</v>
      </c>
      <c r="G1072" s="196">
        <v>275969</v>
      </c>
      <c r="H1072" s="196">
        <v>9827788</v>
      </c>
    </row>
    <row r="1073" spans="1:8" x14ac:dyDescent="0.25">
      <c r="A1073" t="s">
        <v>627</v>
      </c>
      <c r="B1073" s="196">
        <v>5758997</v>
      </c>
      <c r="C1073" s="196">
        <v>3400192</v>
      </c>
      <c r="D1073" s="196">
        <v>774505</v>
      </c>
      <c r="E1073" s="196">
        <v>914341</v>
      </c>
      <c r="F1073" s="196">
        <v>2011985</v>
      </c>
      <c r="G1073" s="196">
        <v>339449</v>
      </c>
      <c r="H1073" s="196">
        <v>13199469</v>
      </c>
    </row>
    <row r="1074" spans="1:8" x14ac:dyDescent="0.25">
      <c r="A1074" t="s">
        <v>628</v>
      </c>
      <c r="B1074" s="196">
        <v>5219355</v>
      </c>
      <c r="C1074" s="196">
        <v>2934156</v>
      </c>
      <c r="D1074" s="196">
        <v>786497</v>
      </c>
      <c r="E1074" s="196">
        <v>970853</v>
      </c>
      <c r="F1074" s="196">
        <v>1625295</v>
      </c>
      <c r="G1074" s="196">
        <v>344265</v>
      </c>
      <c r="H1074" s="196">
        <v>11880421</v>
      </c>
    </row>
    <row r="1075" spans="1:8" x14ac:dyDescent="0.25">
      <c r="A1075" t="s">
        <v>629</v>
      </c>
      <c r="B1075" s="196">
        <v>7496326</v>
      </c>
      <c r="C1075" s="196">
        <v>5270910</v>
      </c>
      <c r="D1075" s="196">
        <v>866004</v>
      </c>
      <c r="E1075" s="196">
        <v>786909</v>
      </c>
      <c r="F1075" s="196">
        <v>2819591</v>
      </c>
      <c r="G1075" s="196">
        <v>494639</v>
      </c>
      <c r="H1075" s="196">
        <v>17734379</v>
      </c>
    </row>
    <row r="1076" spans="1:8" x14ac:dyDescent="0.25">
      <c r="A1076" t="s">
        <v>630</v>
      </c>
      <c r="B1076" s="196">
        <v>5935120</v>
      </c>
      <c r="C1076" s="196">
        <v>4896500</v>
      </c>
      <c r="D1076" s="196">
        <v>867636</v>
      </c>
      <c r="E1076" s="196">
        <v>711981</v>
      </c>
      <c r="F1076" s="196">
        <v>1531908</v>
      </c>
      <c r="G1076" s="196">
        <v>588776</v>
      </c>
      <c r="H1076" s="196">
        <v>14531921</v>
      </c>
    </row>
    <row r="1077" spans="1:8" x14ac:dyDescent="0.25">
      <c r="A1077" t="s">
        <v>754</v>
      </c>
      <c r="B1077" s="196">
        <v>4704277</v>
      </c>
      <c r="C1077" s="196">
        <v>3476452</v>
      </c>
      <c r="D1077" s="196">
        <v>550151</v>
      </c>
      <c r="E1077" s="196">
        <v>763880</v>
      </c>
      <c r="F1077" s="196">
        <v>1594790</v>
      </c>
      <c r="G1077" s="196">
        <v>592984</v>
      </c>
      <c r="H1077" s="196">
        <v>11682534</v>
      </c>
    </row>
    <row r="1078" spans="1:8" x14ac:dyDescent="0.25">
      <c r="A1078" t="s">
        <v>632</v>
      </c>
      <c r="B1078" s="196">
        <v>6951818</v>
      </c>
      <c r="C1078" s="196">
        <v>4173138</v>
      </c>
      <c r="D1078" s="196">
        <v>700121</v>
      </c>
      <c r="E1078" s="196">
        <v>1094409</v>
      </c>
      <c r="F1078" s="196">
        <v>1754986</v>
      </c>
      <c r="G1078" s="196">
        <v>704032</v>
      </c>
      <c r="H1078" s="196">
        <v>15378504</v>
      </c>
    </row>
    <row r="1079" spans="1:8" x14ac:dyDescent="0.25">
      <c r="A1079" t="s">
        <v>633</v>
      </c>
      <c r="B1079" s="196">
        <v>8053422</v>
      </c>
      <c r="C1079" s="196">
        <v>3401795</v>
      </c>
      <c r="D1079" s="196">
        <v>724104</v>
      </c>
      <c r="E1079" s="196">
        <v>977982</v>
      </c>
      <c r="F1079" s="196">
        <v>1425975</v>
      </c>
      <c r="G1079" s="196">
        <v>831721</v>
      </c>
      <c r="H1079" s="196">
        <v>15414999</v>
      </c>
    </row>
    <row r="1080" spans="1:8" x14ac:dyDescent="0.25">
      <c r="A1080" t="s">
        <v>634</v>
      </c>
      <c r="B1080" s="196">
        <v>9753999</v>
      </c>
      <c r="C1080" s="196">
        <v>4035717</v>
      </c>
      <c r="D1080" s="196">
        <v>871598</v>
      </c>
      <c r="E1080" s="196">
        <v>939604</v>
      </c>
      <c r="F1080" s="196">
        <v>1750090</v>
      </c>
      <c r="G1080" s="196">
        <v>759138</v>
      </c>
      <c r="H1080" s="196">
        <v>18110146</v>
      </c>
    </row>
    <row r="1081" spans="1:8" x14ac:dyDescent="0.25">
      <c r="A1081" t="s">
        <v>635</v>
      </c>
      <c r="B1081" s="196">
        <v>9352129</v>
      </c>
      <c r="C1081" s="196">
        <v>3929684</v>
      </c>
      <c r="D1081" s="196">
        <v>934798</v>
      </c>
      <c r="E1081" s="196">
        <v>1429487</v>
      </c>
      <c r="F1081" s="196">
        <v>1360254</v>
      </c>
      <c r="G1081" s="196">
        <v>554723</v>
      </c>
      <c r="H1081" s="196">
        <v>17561075</v>
      </c>
    </row>
    <row r="1082" spans="1:8" x14ac:dyDescent="0.25">
      <c r="A1082" t="s">
        <v>755</v>
      </c>
      <c r="B1082" s="196">
        <v>6429296</v>
      </c>
      <c r="C1082" s="196">
        <v>2438534</v>
      </c>
      <c r="D1082" s="196">
        <v>511902</v>
      </c>
      <c r="E1082" s="196">
        <v>1148000</v>
      </c>
      <c r="F1082" s="196">
        <v>1387177</v>
      </c>
      <c r="G1082" s="196">
        <v>360613</v>
      </c>
      <c r="H1082" s="196">
        <v>12275522</v>
      </c>
    </row>
    <row r="1083" spans="1:8" x14ac:dyDescent="0.25">
      <c r="A1083" t="s">
        <v>637</v>
      </c>
      <c r="B1083" s="196">
        <v>7387862</v>
      </c>
      <c r="C1083" s="196">
        <v>3394269</v>
      </c>
      <c r="D1083" s="196">
        <v>651326</v>
      </c>
      <c r="E1083" s="196">
        <v>1142208</v>
      </c>
      <c r="F1083" s="196">
        <v>1543478</v>
      </c>
      <c r="G1083" s="196">
        <v>401878</v>
      </c>
      <c r="H1083" s="196">
        <v>14521021</v>
      </c>
    </row>
    <row r="1084" spans="1:8" x14ac:dyDescent="0.25">
      <c r="A1084" t="s">
        <v>638</v>
      </c>
      <c r="B1084" s="196">
        <v>7314105</v>
      </c>
      <c r="C1084" s="196">
        <v>4011774</v>
      </c>
      <c r="D1084" s="196">
        <v>681702</v>
      </c>
      <c r="E1084" s="196">
        <v>1002983</v>
      </c>
      <c r="F1084" s="196">
        <v>2286027</v>
      </c>
      <c r="G1084" s="196">
        <v>310830</v>
      </c>
      <c r="H1084" s="196">
        <v>15607421</v>
      </c>
    </row>
    <row r="1085" spans="1:8" x14ac:dyDescent="0.25">
      <c r="A1085" s="230" t="s">
        <v>756</v>
      </c>
      <c r="B1085" s="230">
        <f>SUM(B1062:B1084)</f>
        <v>183511731</v>
      </c>
      <c r="C1085" s="230">
        <f t="shared" ref="C1085:H1085" si="86">SUM(C1062:C1084)</f>
        <v>108686803</v>
      </c>
      <c r="D1085" s="230">
        <f t="shared" si="86"/>
        <v>22795328</v>
      </c>
      <c r="E1085" s="230">
        <f t="shared" si="86"/>
        <v>23683936</v>
      </c>
      <c r="F1085" s="230">
        <f t="shared" si="86"/>
        <v>42500713</v>
      </c>
      <c r="G1085" s="230">
        <f t="shared" si="86"/>
        <v>11999592</v>
      </c>
      <c r="H1085" s="230">
        <f t="shared" si="86"/>
        <v>393178103</v>
      </c>
    </row>
    <row r="1086" spans="1:8" x14ac:dyDescent="0.25">
      <c r="A1086" s="225" t="s">
        <v>757</v>
      </c>
      <c r="B1086" s="225">
        <f>B1085/23</f>
        <v>7978770.9130434785</v>
      </c>
      <c r="C1086" s="225">
        <f t="shared" ref="C1086:H1086" si="87">C1085/23</f>
        <v>4725513.1739130439</v>
      </c>
      <c r="D1086" s="225">
        <f t="shared" si="87"/>
        <v>991101.21739130432</v>
      </c>
      <c r="E1086" s="225">
        <f t="shared" si="87"/>
        <v>1029736.3478260869</v>
      </c>
      <c r="F1086" s="225">
        <f t="shared" si="87"/>
        <v>1847857.0869565217</v>
      </c>
      <c r="G1086" s="225">
        <f t="shared" si="87"/>
        <v>521721.39130434784</v>
      </c>
      <c r="H1086" s="225">
        <f t="shared" si="87"/>
        <v>17094700.130434781</v>
      </c>
    </row>
    <row r="1087" spans="1:8" ht="21" x14ac:dyDescent="0.35">
      <c r="A1087" s="117">
        <v>2011</v>
      </c>
    </row>
    <row r="1088" spans="1:8" ht="7.5" customHeight="1" x14ac:dyDescent="0.35">
      <c r="A1088" s="117"/>
    </row>
    <row r="1089" spans="1:8" x14ac:dyDescent="0.25">
      <c r="A1089" t="s">
        <v>641</v>
      </c>
      <c r="B1089" s="196">
        <v>6476739</v>
      </c>
      <c r="C1089" s="196">
        <v>3445083</v>
      </c>
      <c r="D1089" s="196">
        <v>787544</v>
      </c>
      <c r="E1089" s="196">
        <v>1085569</v>
      </c>
      <c r="F1089" s="196">
        <v>1521025</v>
      </c>
      <c r="G1089" s="196">
        <v>258893</v>
      </c>
      <c r="H1089" s="196">
        <f>B1089+C1089+D1089+E1089+F1089+G1089</f>
        <v>13574853</v>
      </c>
    </row>
    <row r="1090" spans="1:8" x14ac:dyDescent="0.25">
      <c r="A1090" t="s">
        <v>642</v>
      </c>
      <c r="B1090" s="196">
        <v>6695866</v>
      </c>
      <c r="C1090" s="196">
        <v>3293823</v>
      </c>
      <c r="D1090" s="196">
        <v>734315</v>
      </c>
      <c r="E1090" s="196">
        <v>906217</v>
      </c>
      <c r="F1090" s="196">
        <v>1414391</v>
      </c>
      <c r="G1090" s="196">
        <v>357310</v>
      </c>
      <c r="H1090" s="196">
        <f t="shared" ref="H1090:H1109" si="88">B1090+C1090+D1090+E1090+F1090+G1090</f>
        <v>13401922</v>
      </c>
    </row>
    <row r="1091" spans="1:8" x14ac:dyDescent="0.25">
      <c r="A1091" t="s">
        <v>758</v>
      </c>
      <c r="B1091" s="196">
        <v>5734390</v>
      </c>
      <c r="C1091" s="196">
        <v>4622464</v>
      </c>
      <c r="D1091" s="196">
        <v>1658156</v>
      </c>
      <c r="E1091" s="196">
        <v>890451</v>
      </c>
      <c r="F1091" s="196">
        <v>1525634</v>
      </c>
      <c r="G1091" s="196">
        <v>646708</v>
      </c>
      <c r="H1091" s="196">
        <f t="shared" si="88"/>
        <v>15077803</v>
      </c>
    </row>
    <row r="1092" spans="1:8" x14ac:dyDescent="0.25">
      <c r="A1092" t="s">
        <v>644</v>
      </c>
      <c r="B1092" s="196">
        <v>4416484</v>
      </c>
      <c r="C1092" s="196">
        <v>3602528</v>
      </c>
      <c r="D1092" s="196">
        <v>831664</v>
      </c>
      <c r="E1092" s="196">
        <v>934897</v>
      </c>
      <c r="F1092" s="196">
        <v>1673525</v>
      </c>
      <c r="G1092" s="196">
        <v>496673</v>
      </c>
      <c r="H1092" s="196">
        <f t="shared" si="88"/>
        <v>11955771</v>
      </c>
    </row>
    <row r="1093" spans="1:8" x14ac:dyDescent="0.25">
      <c r="A1093" t="s">
        <v>645</v>
      </c>
      <c r="B1093" s="196">
        <v>3894263</v>
      </c>
      <c r="C1093" s="196">
        <v>4576099</v>
      </c>
      <c r="D1093" s="196">
        <v>997695</v>
      </c>
      <c r="E1093" s="196">
        <v>1082933</v>
      </c>
      <c r="F1093" s="196">
        <v>1776048</v>
      </c>
      <c r="G1093" s="196">
        <v>349146</v>
      </c>
      <c r="H1093" s="196">
        <f t="shared" si="88"/>
        <v>12676184</v>
      </c>
    </row>
    <row r="1094" spans="1:8" x14ac:dyDescent="0.25">
      <c r="A1094" t="s">
        <v>646</v>
      </c>
      <c r="B1094" s="196">
        <v>5545031</v>
      </c>
      <c r="C1094" s="196">
        <v>6075762</v>
      </c>
      <c r="D1094" s="196">
        <v>1326115</v>
      </c>
      <c r="E1094" s="196">
        <v>983791</v>
      </c>
      <c r="F1094" s="196">
        <v>1568501</v>
      </c>
      <c r="G1094" s="196">
        <v>426871</v>
      </c>
      <c r="H1094" s="196">
        <f t="shared" si="88"/>
        <v>15926071</v>
      </c>
    </row>
    <row r="1095" spans="1:8" x14ac:dyDescent="0.25">
      <c r="A1095" t="s">
        <v>759</v>
      </c>
      <c r="B1095" s="196">
        <v>4714390</v>
      </c>
      <c r="C1095" s="196">
        <v>6059766</v>
      </c>
      <c r="D1095" s="196">
        <v>1281790</v>
      </c>
      <c r="E1095" s="196">
        <v>1071045</v>
      </c>
      <c r="F1095" s="196">
        <v>1583429</v>
      </c>
      <c r="G1095" s="196">
        <v>397846</v>
      </c>
      <c r="H1095" s="196">
        <f t="shared" si="88"/>
        <v>15108266</v>
      </c>
    </row>
    <row r="1096" spans="1:8" x14ac:dyDescent="0.25">
      <c r="A1096" t="s">
        <v>648</v>
      </c>
      <c r="B1096" s="196">
        <v>5136518</v>
      </c>
      <c r="C1096" s="196">
        <v>6089551</v>
      </c>
      <c r="D1096" s="196">
        <v>1354429</v>
      </c>
      <c r="E1096" s="196">
        <v>1088113</v>
      </c>
      <c r="F1096" s="196">
        <v>2137179</v>
      </c>
      <c r="G1096" s="196">
        <v>337308</v>
      </c>
      <c r="H1096" s="196">
        <f t="shared" si="88"/>
        <v>16143098</v>
      </c>
    </row>
    <row r="1097" spans="1:8" x14ac:dyDescent="0.25">
      <c r="A1097" t="s">
        <v>649</v>
      </c>
      <c r="B1097" s="196">
        <v>5608112</v>
      </c>
      <c r="C1097" s="196">
        <v>5711704</v>
      </c>
      <c r="D1097" s="196">
        <v>1504192</v>
      </c>
      <c r="E1097" s="196">
        <v>901304</v>
      </c>
      <c r="F1097" s="196">
        <v>1782831</v>
      </c>
      <c r="G1097" s="196">
        <v>343280</v>
      </c>
      <c r="H1097" s="196">
        <f t="shared" si="88"/>
        <v>15851423</v>
      </c>
    </row>
    <row r="1098" spans="1:8" x14ac:dyDescent="0.25">
      <c r="A1098" t="s">
        <v>650</v>
      </c>
      <c r="B1098" s="196">
        <v>6759085</v>
      </c>
      <c r="C1098" s="196">
        <v>4625442</v>
      </c>
      <c r="D1098" s="196">
        <v>1400871</v>
      </c>
      <c r="E1098" s="196">
        <v>1163362</v>
      </c>
      <c r="F1098" s="196">
        <v>1896360</v>
      </c>
      <c r="G1098" s="196">
        <v>435208</v>
      </c>
      <c r="H1098" s="196">
        <f t="shared" si="88"/>
        <v>16280328</v>
      </c>
    </row>
    <row r="1099" spans="1:8" x14ac:dyDescent="0.25">
      <c r="A1099" t="s">
        <v>651</v>
      </c>
      <c r="B1099" s="196">
        <v>4603335</v>
      </c>
      <c r="C1099" s="196">
        <v>3488586</v>
      </c>
      <c r="D1099" s="196">
        <v>902125</v>
      </c>
      <c r="E1099" s="196">
        <v>909299</v>
      </c>
      <c r="F1099" s="196">
        <v>1629738</v>
      </c>
      <c r="G1099" s="196">
        <v>351793</v>
      </c>
      <c r="H1099" s="196">
        <f t="shared" si="88"/>
        <v>11884876</v>
      </c>
    </row>
    <row r="1100" spans="1:8" x14ac:dyDescent="0.25">
      <c r="A1100" t="s">
        <v>760</v>
      </c>
      <c r="B1100" s="196">
        <v>4781932</v>
      </c>
      <c r="C1100" s="196">
        <v>3177540</v>
      </c>
      <c r="D1100" s="196">
        <v>832271</v>
      </c>
      <c r="E1100" s="196">
        <v>1091341</v>
      </c>
      <c r="F1100" s="196">
        <v>1565266</v>
      </c>
      <c r="G1100" s="196">
        <v>365456</v>
      </c>
      <c r="H1100" s="196">
        <f t="shared" si="88"/>
        <v>11813806</v>
      </c>
    </row>
    <row r="1101" spans="1:8" x14ac:dyDescent="0.25">
      <c r="A1101" t="s">
        <v>653</v>
      </c>
      <c r="B1101" s="196">
        <v>4572553</v>
      </c>
      <c r="C1101" s="196">
        <v>3305802</v>
      </c>
      <c r="D1101" s="196">
        <v>811850</v>
      </c>
      <c r="E1101" s="196">
        <v>872754</v>
      </c>
      <c r="F1101" s="196">
        <v>1499518</v>
      </c>
      <c r="G1101" s="196">
        <v>344606</v>
      </c>
      <c r="H1101" s="196">
        <f t="shared" si="88"/>
        <v>11407083</v>
      </c>
    </row>
    <row r="1102" spans="1:8" x14ac:dyDescent="0.25">
      <c r="A1102" t="s">
        <v>654</v>
      </c>
      <c r="B1102" s="196">
        <v>6271503</v>
      </c>
      <c r="C1102" s="196">
        <v>4138133</v>
      </c>
      <c r="D1102" s="196">
        <v>1049356</v>
      </c>
      <c r="E1102" s="196">
        <v>894092</v>
      </c>
      <c r="F1102" s="196">
        <v>1694951</v>
      </c>
      <c r="G1102" s="196">
        <v>364542</v>
      </c>
      <c r="H1102" s="196">
        <f t="shared" si="88"/>
        <v>14412577</v>
      </c>
    </row>
    <row r="1103" spans="1:8" x14ac:dyDescent="0.25">
      <c r="A1103" t="s">
        <v>655</v>
      </c>
      <c r="B1103" s="196">
        <v>7736222</v>
      </c>
      <c r="C1103" s="196">
        <v>6145319</v>
      </c>
      <c r="D1103" s="196">
        <v>1401259</v>
      </c>
      <c r="E1103" s="196">
        <v>1495872</v>
      </c>
      <c r="F1103" s="196">
        <v>2197698</v>
      </c>
      <c r="G1103" s="196">
        <v>640847</v>
      </c>
      <c r="H1103" s="196">
        <f t="shared" si="88"/>
        <v>19617217</v>
      </c>
    </row>
    <row r="1104" spans="1:8" x14ac:dyDescent="0.25">
      <c r="A1104" t="s">
        <v>656</v>
      </c>
      <c r="B1104" s="196">
        <v>5559601</v>
      </c>
      <c r="C1104" s="196">
        <v>4346827</v>
      </c>
      <c r="D1104" s="196">
        <v>1093029</v>
      </c>
      <c r="E1104" s="196">
        <v>1360854</v>
      </c>
      <c r="F1104" s="196">
        <v>1855950</v>
      </c>
      <c r="G1104" s="196">
        <v>782967</v>
      </c>
      <c r="H1104" s="196">
        <f t="shared" si="88"/>
        <v>14999228</v>
      </c>
    </row>
    <row r="1105" spans="1:8" x14ac:dyDescent="0.25">
      <c r="A1105" t="s">
        <v>761</v>
      </c>
      <c r="B1105" s="196">
        <v>4354920</v>
      </c>
      <c r="C1105" s="196">
        <v>3956523</v>
      </c>
      <c r="D1105" s="196">
        <v>1068298</v>
      </c>
      <c r="E1105" s="196">
        <v>1152240</v>
      </c>
      <c r="F1105" s="196">
        <v>1536475</v>
      </c>
      <c r="G1105" s="196">
        <v>781817</v>
      </c>
      <c r="H1105" s="196">
        <f t="shared" si="88"/>
        <v>12850273</v>
      </c>
    </row>
    <row r="1106" spans="1:8" x14ac:dyDescent="0.25">
      <c r="A1106" t="s">
        <v>658</v>
      </c>
      <c r="B1106" s="196">
        <v>4457772</v>
      </c>
      <c r="C1106" s="196">
        <v>4140025</v>
      </c>
      <c r="D1106" s="196">
        <v>1002427</v>
      </c>
      <c r="E1106" s="196">
        <v>1113112</v>
      </c>
      <c r="F1106" s="196">
        <v>1701313</v>
      </c>
      <c r="G1106" s="196">
        <v>557677</v>
      </c>
      <c r="H1106" s="196">
        <f t="shared" si="88"/>
        <v>12972326</v>
      </c>
    </row>
    <row r="1107" spans="1:8" x14ac:dyDescent="0.25">
      <c r="A1107" t="s">
        <v>659</v>
      </c>
      <c r="B1107" s="196">
        <v>5041596</v>
      </c>
      <c r="C1107" s="196">
        <v>3619541</v>
      </c>
      <c r="D1107" s="196">
        <v>864007</v>
      </c>
      <c r="E1107" s="196">
        <v>1311638</v>
      </c>
      <c r="F1107" s="196">
        <v>1467226</v>
      </c>
      <c r="G1107" s="196">
        <v>512460</v>
      </c>
      <c r="H1107" s="196">
        <f t="shared" si="88"/>
        <v>12816468</v>
      </c>
    </row>
    <row r="1108" spans="1:8" x14ac:dyDescent="0.25">
      <c r="A1108" t="s">
        <v>660</v>
      </c>
      <c r="B1108" s="196">
        <v>4233908</v>
      </c>
      <c r="C1108" s="196">
        <v>3888253</v>
      </c>
      <c r="D1108" s="196">
        <v>904305</v>
      </c>
      <c r="E1108" s="196">
        <v>1256778</v>
      </c>
      <c r="F1108" s="196">
        <v>1662720</v>
      </c>
      <c r="G1108" s="196">
        <v>409291</v>
      </c>
      <c r="H1108" s="196">
        <f t="shared" si="88"/>
        <v>12355255</v>
      </c>
    </row>
    <row r="1109" spans="1:8" x14ac:dyDescent="0.25">
      <c r="A1109" t="s">
        <v>661</v>
      </c>
      <c r="B1109" s="196">
        <v>4614929</v>
      </c>
      <c r="C1109" s="196">
        <v>3915961</v>
      </c>
      <c r="D1109" s="196">
        <v>929353</v>
      </c>
      <c r="E1109" s="196">
        <v>1679162</v>
      </c>
      <c r="F1109" s="196">
        <v>1760121</v>
      </c>
      <c r="G1109" s="196">
        <v>354135</v>
      </c>
      <c r="H1109" s="196">
        <f t="shared" si="88"/>
        <v>13253661</v>
      </c>
    </row>
    <row r="1110" spans="1:8" x14ac:dyDescent="0.25">
      <c r="A1110" s="230" t="s">
        <v>762</v>
      </c>
      <c r="B1110" s="230">
        <f>SUM(B1089:B1109)</f>
        <v>111209149</v>
      </c>
      <c r="C1110" s="230">
        <f t="shared" ref="C1110:H1110" si="89">SUM(C1089:C1109)</f>
        <v>92224732</v>
      </c>
      <c r="D1110" s="230">
        <f t="shared" si="89"/>
        <v>22735051</v>
      </c>
      <c r="E1110" s="230">
        <f t="shared" si="89"/>
        <v>23244824</v>
      </c>
      <c r="F1110" s="230">
        <f t="shared" si="89"/>
        <v>35449899</v>
      </c>
      <c r="G1110" s="230">
        <f t="shared" si="89"/>
        <v>9514834</v>
      </c>
      <c r="H1110" s="230">
        <f t="shared" si="89"/>
        <v>294378489</v>
      </c>
    </row>
    <row r="1111" spans="1:8" x14ac:dyDescent="0.25">
      <c r="A1111" s="225" t="s">
        <v>763</v>
      </c>
      <c r="B1111" s="225">
        <f>B1110/21</f>
        <v>5295673.7619047621</v>
      </c>
      <c r="C1111" s="225">
        <f t="shared" ref="C1111:H1111" si="90">C1110/21</f>
        <v>4391653.9047619049</v>
      </c>
      <c r="D1111" s="225">
        <f t="shared" si="90"/>
        <v>1082621.4761904762</v>
      </c>
      <c r="E1111" s="225">
        <f t="shared" si="90"/>
        <v>1106896.3809523811</v>
      </c>
      <c r="F1111" s="225">
        <f t="shared" si="90"/>
        <v>1688090.4285714286</v>
      </c>
      <c r="G1111" s="225">
        <f t="shared" si="90"/>
        <v>453087.33333333331</v>
      </c>
      <c r="H1111" s="225">
        <f t="shared" si="90"/>
        <v>14018023.285714285</v>
      </c>
    </row>
    <row r="1112" spans="1:8" x14ac:dyDescent="0.25">
      <c r="H1112" s="196"/>
    </row>
    <row r="1113" spans="1:8" x14ac:dyDescent="0.25">
      <c r="A1113" t="s">
        <v>764</v>
      </c>
      <c r="B1113" s="196">
        <v>4970304</v>
      </c>
      <c r="C1113" s="196">
        <v>4585867</v>
      </c>
      <c r="D1113" s="196">
        <v>1046157</v>
      </c>
      <c r="E1113" s="196">
        <v>1392542</v>
      </c>
      <c r="F1113" s="196">
        <v>1776334</v>
      </c>
      <c r="G1113" s="196">
        <v>330255</v>
      </c>
      <c r="H1113" s="196">
        <v>14101459</v>
      </c>
    </row>
    <row r="1114" spans="1:8" x14ac:dyDescent="0.25">
      <c r="A1114" t="s">
        <v>765</v>
      </c>
      <c r="B1114" s="196">
        <v>6895999</v>
      </c>
      <c r="C1114" s="196">
        <v>5480124</v>
      </c>
      <c r="D1114" s="196">
        <v>1176919</v>
      </c>
      <c r="E1114" s="196">
        <v>1326227</v>
      </c>
      <c r="F1114" s="196">
        <v>2054230</v>
      </c>
      <c r="G1114" s="196">
        <v>404318</v>
      </c>
      <c r="H1114" s="196">
        <v>17337817</v>
      </c>
    </row>
    <row r="1115" spans="1:8" x14ac:dyDescent="0.25">
      <c r="A1115" t="s">
        <v>766</v>
      </c>
      <c r="B1115" s="196">
        <v>4834949</v>
      </c>
      <c r="C1115" s="196">
        <v>3982929</v>
      </c>
      <c r="D1115" s="196">
        <v>1014675</v>
      </c>
      <c r="E1115" s="196">
        <v>1018861</v>
      </c>
      <c r="F1115" s="196">
        <v>1771696</v>
      </c>
      <c r="G1115" s="196">
        <v>348027</v>
      </c>
      <c r="H1115" s="196">
        <v>12971137</v>
      </c>
    </row>
    <row r="1116" spans="1:8" x14ac:dyDescent="0.25">
      <c r="A1116" t="s">
        <v>767</v>
      </c>
      <c r="B1116" s="196">
        <v>4891359</v>
      </c>
      <c r="C1116" s="196">
        <v>3787407</v>
      </c>
      <c r="D1116" s="196">
        <v>1218265</v>
      </c>
      <c r="E1116" s="196">
        <v>918819</v>
      </c>
      <c r="F1116" s="196">
        <v>2236106</v>
      </c>
      <c r="G1116" s="196">
        <v>302968</v>
      </c>
      <c r="H1116" s="196">
        <v>13354924</v>
      </c>
    </row>
    <row r="1117" spans="1:8" x14ac:dyDescent="0.25">
      <c r="A1117" t="s">
        <v>768</v>
      </c>
      <c r="B1117" s="196">
        <v>5816257</v>
      </c>
      <c r="C1117" s="196">
        <v>3740007</v>
      </c>
      <c r="D1117" s="196">
        <v>1001689</v>
      </c>
      <c r="E1117" s="196">
        <v>829220</v>
      </c>
      <c r="F1117" s="196">
        <v>2078010</v>
      </c>
      <c r="G1117" s="196">
        <v>285644</v>
      </c>
      <c r="H1117" s="196">
        <v>13750827</v>
      </c>
    </row>
    <row r="1118" spans="1:8" x14ac:dyDescent="0.25">
      <c r="A1118" t="s">
        <v>769</v>
      </c>
      <c r="B1118" s="196">
        <v>1082697</v>
      </c>
      <c r="C1118" s="196">
        <v>2370585</v>
      </c>
      <c r="D1118" s="196">
        <v>622122</v>
      </c>
      <c r="E1118" s="196">
        <v>965928</v>
      </c>
      <c r="F1118" s="196">
        <v>1571485</v>
      </c>
      <c r="G1118" s="196">
        <v>195335</v>
      </c>
      <c r="H1118" s="196">
        <v>6808152</v>
      </c>
    </row>
    <row r="1119" spans="1:8" x14ac:dyDescent="0.25">
      <c r="A1119" t="s">
        <v>770</v>
      </c>
      <c r="B1119" s="196">
        <v>4693421</v>
      </c>
      <c r="C1119" s="196">
        <v>2580165</v>
      </c>
      <c r="D1119" s="196">
        <v>736562</v>
      </c>
      <c r="E1119" s="196">
        <v>1781019</v>
      </c>
      <c r="F1119" s="196">
        <v>2321630</v>
      </c>
      <c r="G1119" s="196">
        <v>255291</v>
      </c>
      <c r="H1119" s="196">
        <v>12368088</v>
      </c>
    </row>
    <row r="1120" spans="1:8" x14ac:dyDescent="0.25">
      <c r="A1120" t="s">
        <v>771</v>
      </c>
      <c r="B1120" s="196">
        <v>5538948</v>
      </c>
      <c r="C1120" s="196">
        <v>3363785</v>
      </c>
      <c r="D1120" s="196">
        <v>997110</v>
      </c>
      <c r="E1120" s="196">
        <v>1404628</v>
      </c>
      <c r="F1120" s="196">
        <v>1910200</v>
      </c>
      <c r="G1120" s="196">
        <v>254426</v>
      </c>
      <c r="H1120" s="196">
        <v>13469097</v>
      </c>
    </row>
    <row r="1121" spans="1:8" x14ac:dyDescent="0.25">
      <c r="A1121" t="s">
        <v>772</v>
      </c>
      <c r="B1121" s="196">
        <v>5725591</v>
      </c>
      <c r="C1121" s="196">
        <v>3037744</v>
      </c>
      <c r="D1121" s="196">
        <v>824567</v>
      </c>
      <c r="E1121" s="196">
        <v>1226692</v>
      </c>
      <c r="F1121" s="196">
        <v>1971908</v>
      </c>
      <c r="G1121" s="196">
        <v>260004</v>
      </c>
      <c r="H1121" s="196">
        <v>13046506</v>
      </c>
    </row>
    <row r="1122" spans="1:8" x14ac:dyDescent="0.25">
      <c r="A1122" t="s">
        <v>773</v>
      </c>
      <c r="B1122" s="196">
        <v>4136058</v>
      </c>
      <c r="C1122" s="196">
        <v>2967256</v>
      </c>
      <c r="D1122" s="196">
        <v>778533</v>
      </c>
      <c r="E1122" s="196">
        <v>1203175</v>
      </c>
      <c r="F1122" s="196">
        <v>1975976</v>
      </c>
      <c r="G1122" s="196">
        <v>214123</v>
      </c>
      <c r="H1122" s="196">
        <v>11275121</v>
      </c>
    </row>
    <row r="1123" spans="1:8" x14ac:dyDescent="0.25">
      <c r="A1123" t="s">
        <v>774</v>
      </c>
      <c r="B1123" s="196">
        <v>3498477</v>
      </c>
      <c r="C1123" s="196">
        <v>3183873</v>
      </c>
      <c r="D1123" s="196">
        <v>791620</v>
      </c>
      <c r="E1123" s="196">
        <v>804739</v>
      </c>
      <c r="F1123" s="196">
        <v>1552012</v>
      </c>
      <c r="G1123" s="196">
        <v>253192</v>
      </c>
      <c r="H1123" s="196">
        <v>10083913</v>
      </c>
    </row>
    <row r="1124" spans="1:8" x14ac:dyDescent="0.25">
      <c r="A1124" t="s">
        <v>775</v>
      </c>
      <c r="B1124" s="196">
        <v>5041449</v>
      </c>
      <c r="C1124" s="196">
        <v>3936063</v>
      </c>
      <c r="D1124" s="196">
        <v>927296</v>
      </c>
      <c r="E1124" s="196">
        <v>1116171</v>
      </c>
      <c r="F1124" s="196">
        <v>1842812</v>
      </c>
      <c r="G1124" s="196">
        <v>392737</v>
      </c>
      <c r="H1124" s="196">
        <v>13256528</v>
      </c>
    </row>
    <row r="1125" spans="1:8" x14ac:dyDescent="0.25">
      <c r="A1125" t="s">
        <v>776</v>
      </c>
      <c r="B1125" s="196">
        <v>4247423</v>
      </c>
      <c r="C1125" s="196">
        <v>3239097</v>
      </c>
      <c r="D1125" s="196">
        <v>764861</v>
      </c>
      <c r="E1125" s="196">
        <v>1057128</v>
      </c>
      <c r="F1125" s="196">
        <v>2079128</v>
      </c>
      <c r="G1125" s="196">
        <v>285339</v>
      </c>
      <c r="H1125" s="196">
        <v>11672976</v>
      </c>
    </row>
    <row r="1126" spans="1:8" x14ac:dyDescent="0.25">
      <c r="A1126" t="s">
        <v>777</v>
      </c>
      <c r="B1126" s="196">
        <v>4857664</v>
      </c>
      <c r="C1126" s="196">
        <v>3814208</v>
      </c>
      <c r="D1126" s="196">
        <v>1116878</v>
      </c>
      <c r="E1126" s="196">
        <v>1054705</v>
      </c>
      <c r="F1126" s="196">
        <v>1937980</v>
      </c>
      <c r="G1126" s="196">
        <v>387837</v>
      </c>
      <c r="H1126" s="196">
        <v>13169272</v>
      </c>
    </row>
    <row r="1127" spans="1:8" x14ac:dyDescent="0.25">
      <c r="A1127" t="s">
        <v>778</v>
      </c>
      <c r="B1127" s="196">
        <v>3656964</v>
      </c>
      <c r="C1127" s="196">
        <v>2913825</v>
      </c>
      <c r="D1127" s="196">
        <v>888239</v>
      </c>
      <c r="E1127" s="196">
        <v>1129003</v>
      </c>
      <c r="F1127" s="196">
        <v>1374752</v>
      </c>
      <c r="G1127" s="196">
        <v>269182</v>
      </c>
      <c r="H1127" s="196">
        <v>10231965</v>
      </c>
    </row>
    <row r="1128" spans="1:8" x14ac:dyDescent="0.25">
      <c r="A1128" t="s">
        <v>779</v>
      </c>
      <c r="B1128" s="196">
        <v>3494460</v>
      </c>
      <c r="C1128" s="196">
        <v>2613487</v>
      </c>
      <c r="D1128" s="196">
        <v>710952</v>
      </c>
      <c r="E1128" s="196">
        <v>790411</v>
      </c>
      <c r="F1128" s="196">
        <v>2079996</v>
      </c>
      <c r="G1128" s="196">
        <v>251514</v>
      </c>
      <c r="H1128" s="196">
        <v>9940820</v>
      </c>
    </row>
    <row r="1129" spans="1:8" x14ac:dyDescent="0.25">
      <c r="A1129" t="s">
        <v>780</v>
      </c>
      <c r="B1129" s="196">
        <v>5265516</v>
      </c>
      <c r="C1129" s="196">
        <v>3391651</v>
      </c>
      <c r="D1129" s="196">
        <v>950096</v>
      </c>
      <c r="E1129" s="196">
        <v>881627</v>
      </c>
      <c r="F1129" s="196">
        <v>2297751</v>
      </c>
      <c r="G1129" s="196">
        <v>414379</v>
      </c>
      <c r="H1129" s="196">
        <v>13201020</v>
      </c>
    </row>
    <row r="1130" spans="1:8" x14ac:dyDescent="0.25">
      <c r="A1130" t="s">
        <v>781</v>
      </c>
      <c r="B1130" s="196">
        <v>5560601</v>
      </c>
      <c r="C1130" s="196">
        <v>3401101</v>
      </c>
      <c r="D1130" s="196">
        <v>910001</v>
      </c>
      <c r="E1130" s="196">
        <v>936693</v>
      </c>
      <c r="F1130" s="196">
        <v>1985028</v>
      </c>
      <c r="G1130" s="196">
        <v>360311</v>
      </c>
      <c r="H1130" s="196">
        <v>13153735</v>
      </c>
    </row>
    <row r="1131" spans="1:8" x14ac:dyDescent="0.25">
      <c r="A1131" t="s">
        <v>782</v>
      </c>
      <c r="B1131" s="196">
        <v>6644151</v>
      </c>
      <c r="C1131" s="196">
        <v>4352754</v>
      </c>
      <c r="D1131" s="196">
        <v>1126954</v>
      </c>
      <c r="E1131" s="196">
        <v>1061830</v>
      </c>
      <c r="F1131" s="196">
        <v>1929071</v>
      </c>
      <c r="G1131" s="196">
        <v>369663</v>
      </c>
      <c r="H1131" s="196">
        <v>15484423</v>
      </c>
    </row>
    <row r="1132" spans="1:8" x14ac:dyDescent="0.25">
      <c r="A1132" t="s">
        <v>783</v>
      </c>
      <c r="B1132" s="196">
        <v>4955453</v>
      </c>
      <c r="C1132" s="196">
        <v>2566414</v>
      </c>
      <c r="D1132" s="196">
        <v>647773</v>
      </c>
      <c r="E1132" s="196">
        <v>939929</v>
      </c>
      <c r="F1132" s="196">
        <v>1541554</v>
      </c>
      <c r="G1132" s="196">
        <v>254150</v>
      </c>
      <c r="H1132" s="196">
        <v>10905273</v>
      </c>
    </row>
    <row r="1133" spans="1:8" x14ac:dyDescent="0.25">
      <c r="A1133" t="s">
        <v>784</v>
      </c>
      <c r="B1133" s="196">
        <v>4975834</v>
      </c>
      <c r="C1133" s="196">
        <v>2905399</v>
      </c>
      <c r="D1133" s="196">
        <v>1198508</v>
      </c>
      <c r="E1133" s="196">
        <v>806536</v>
      </c>
      <c r="F1133" s="196">
        <v>1111487</v>
      </c>
      <c r="G1133" s="196">
        <v>265378</v>
      </c>
      <c r="H1133" s="196">
        <v>11263142</v>
      </c>
    </row>
    <row r="1134" spans="1:8" x14ac:dyDescent="0.25">
      <c r="A1134" s="230" t="s">
        <v>785</v>
      </c>
      <c r="B1134" s="230">
        <f>SUM(B1113:B1133)</f>
        <v>100783575</v>
      </c>
      <c r="C1134" s="230">
        <f t="shared" ref="C1134:H1134" si="91">SUM(C1113:C1133)</f>
        <v>72213741</v>
      </c>
      <c r="D1134" s="230">
        <f t="shared" si="91"/>
        <v>19449777</v>
      </c>
      <c r="E1134" s="230">
        <f t="shared" si="91"/>
        <v>22645883</v>
      </c>
      <c r="F1134" s="230">
        <f t="shared" si="91"/>
        <v>39399146</v>
      </c>
      <c r="G1134" s="230">
        <f t="shared" si="91"/>
        <v>6354073</v>
      </c>
      <c r="H1134" s="230">
        <f t="shared" si="91"/>
        <v>260846195</v>
      </c>
    </row>
    <row r="1135" spans="1:8" x14ac:dyDescent="0.25">
      <c r="A1135" s="225" t="s">
        <v>786</v>
      </c>
      <c r="B1135" s="225">
        <f>B1134/21</f>
        <v>4799217.8571428573</v>
      </c>
      <c r="C1135" s="225">
        <f t="shared" ref="C1135:H1135" si="92">C1134/21</f>
        <v>3438749.5714285714</v>
      </c>
      <c r="D1135" s="225">
        <f t="shared" si="92"/>
        <v>926179.85714285716</v>
      </c>
      <c r="E1135" s="225">
        <f t="shared" si="92"/>
        <v>1078375.3809523811</v>
      </c>
      <c r="F1135" s="225">
        <f t="shared" si="92"/>
        <v>1876149.8095238095</v>
      </c>
      <c r="G1135" s="225">
        <f t="shared" si="92"/>
        <v>302574.90476190473</v>
      </c>
      <c r="H1135" s="225">
        <f t="shared" si="92"/>
        <v>12421247.380952381</v>
      </c>
    </row>
    <row r="1137" spans="1:8" x14ac:dyDescent="0.25">
      <c r="A1137" t="s">
        <v>681</v>
      </c>
      <c r="B1137" s="196">
        <v>7464840</v>
      </c>
      <c r="C1137" s="196">
        <v>4863675</v>
      </c>
      <c r="D1137" s="196">
        <v>1187701</v>
      </c>
      <c r="E1137" s="196">
        <v>1035701</v>
      </c>
      <c r="F1137" s="196">
        <v>1780734</v>
      </c>
      <c r="G1137" s="196">
        <v>366862</v>
      </c>
      <c r="H1137" s="196">
        <v>16699513</v>
      </c>
    </row>
    <row r="1138" spans="1:8" x14ac:dyDescent="0.25">
      <c r="A1138" t="s">
        <v>682</v>
      </c>
      <c r="B1138" s="196">
        <v>5546721</v>
      </c>
      <c r="C1138" s="196">
        <v>2970308</v>
      </c>
      <c r="D1138" s="196">
        <v>791518</v>
      </c>
      <c r="E1138" s="196">
        <v>828166</v>
      </c>
      <c r="F1138" s="196">
        <v>1522766</v>
      </c>
      <c r="G1138" s="196">
        <v>319728</v>
      </c>
      <c r="H1138" s="196">
        <v>11979207</v>
      </c>
    </row>
    <row r="1139" spans="1:8" x14ac:dyDescent="0.25">
      <c r="A1139" t="s">
        <v>683</v>
      </c>
      <c r="B1139" s="196">
        <v>5298209</v>
      </c>
      <c r="C1139" s="196">
        <v>3602778</v>
      </c>
      <c r="D1139" s="196">
        <v>1072516</v>
      </c>
      <c r="E1139" s="196">
        <v>969739</v>
      </c>
      <c r="F1139" s="196">
        <v>1787262</v>
      </c>
      <c r="G1139" s="196">
        <v>330701</v>
      </c>
      <c r="H1139" s="196">
        <v>13061205</v>
      </c>
    </row>
    <row r="1140" spans="1:8" x14ac:dyDescent="0.25">
      <c r="A1140" t="s">
        <v>684</v>
      </c>
      <c r="B1140" s="196">
        <v>4903078</v>
      </c>
      <c r="C1140" s="196">
        <v>2859355</v>
      </c>
      <c r="D1140" s="196">
        <v>784026</v>
      </c>
      <c r="E1140" s="196">
        <v>841286</v>
      </c>
      <c r="F1140" s="196">
        <v>1339197</v>
      </c>
      <c r="G1140" s="196">
        <v>211782</v>
      </c>
      <c r="H1140" s="196">
        <v>10938724</v>
      </c>
    </row>
    <row r="1141" spans="1:8" x14ac:dyDescent="0.25">
      <c r="A1141" t="s">
        <v>787</v>
      </c>
      <c r="B1141" s="196">
        <v>3566393</v>
      </c>
      <c r="C1141" s="196">
        <v>2560755</v>
      </c>
      <c r="D1141" s="196">
        <v>648885</v>
      </c>
      <c r="E1141" s="196">
        <v>1100069</v>
      </c>
      <c r="F1141" s="196">
        <v>1561934</v>
      </c>
      <c r="G1141" s="196">
        <v>343626</v>
      </c>
      <c r="H1141" s="196">
        <v>9781662</v>
      </c>
    </row>
    <row r="1142" spans="1:8" x14ac:dyDescent="0.25">
      <c r="A1142" t="s">
        <v>686</v>
      </c>
      <c r="B1142" s="196">
        <v>4101376</v>
      </c>
      <c r="C1142" s="196">
        <v>2889056</v>
      </c>
      <c r="D1142" s="196">
        <v>641227</v>
      </c>
      <c r="E1142" s="196">
        <v>1293093</v>
      </c>
      <c r="F1142" s="196">
        <v>1851861</v>
      </c>
      <c r="G1142" s="196">
        <v>333092</v>
      </c>
      <c r="H1142" s="196">
        <v>11109705</v>
      </c>
    </row>
    <row r="1143" spans="1:8" x14ac:dyDescent="0.25">
      <c r="A1143" t="s">
        <v>687</v>
      </c>
      <c r="B1143" s="196">
        <v>6402159</v>
      </c>
      <c r="C1143" s="196">
        <v>4191549</v>
      </c>
      <c r="D1143" s="196">
        <v>990238</v>
      </c>
      <c r="E1143" s="196">
        <v>1566657</v>
      </c>
      <c r="F1143" s="196">
        <v>2103825</v>
      </c>
      <c r="G1143" s="196">
        <v>390327</v>
      </c>
      <c r="H1143" s="196">
        <v>15644755</v>
      </c>
    </row>
    <row r="1144" spans="1:8" x14ac:dyDescent="0.25">
      <c r="A1144" t="s">
        <v>688</v>
      </c>
      <c r="B1144" s="196">
        <v>6530724</v>
      </c>
      <c r="C1144" s="196">
        <v>3338255</v>
      </c>
      <c r="D1144" s="196">
        <v>856947</v>
      </c>
      <c r="E1144" s="196">
        <v>1364315</v>
      </c>
      <c r="F1144" s="196">
        <v>1940347</v>
      </c>
      <c r="G1144" s="196">
        <v>365169</v>
      </c>
      <c r="H1144" s="196">
        <v>14395757</v>
      </c>
    </row>
    <row r="1145" spans="1:8" x14ac:dyDescent="0.25">
      <c r="A1145" t="s">
        <v>689</v>
      </c>
      <c r="B1145" s="196">
        <v>1178270</v>
      </c>
      <c r="C1145" s="196">
        <v>2199541</v>
      </c>
      <c r="D1145" s="196">
        <v>602394</v>
      </c>
      <c r="E1145" s="196">
        <v>1059519</v>
      </c>
      <c r="F1145" s="196">
        <v>1864366</v>
      </c>
      <c r="G1145" s="196">
        <v>270553</v>
      </c>
      <c r="H1145" s="196">
        <v>7174643</v>
      </c>
    </row>
    <row r="1146" spans="1:8" x14ac:dyDescent="0.25">
      <c r="A1146" t="s">
        <v>788</v>
      </c>
      <c r="B1146" s="196">
        <v>4453580</v>
      </c>
      <c r="C1146" s="196">
        <v>2457484</v>
      </c>
      <c r="D1146" s="196">
        <v>579303</v>
      </c>
      <c r="E1146" s="196">
        <v>994347</v>
      </c>
      <c r="F1146" s="196">
        <v>2053763</v>
      </c>
      <c r="G1146" s="196">
        <v>227884</v>
      </c>
      <c r="H1146" s="196">
        <v>10766361</v>
      </c>
    </row>
    <row r="1147" spans="1:8" x14ac:dyDescent="0.25">
      <c r="A1147" t="s">
        <v>691</v>
      </c>
      <c r="B1147" s="196">
        <v>5490937</v>
      </c>
      <c r="C1147" s="196">
        <v>2915147</v>
      </c>
      <c r="D1147" s="196">
        <v>659955</v>
      </c>
      <c r="E1147" s="196">
        <v>1167327</v>
      </c>
      <c r="F1147" s="196">
        <v>1971770</v>
      </c>
      <c r="G1147" s="196">
        <v>322254</v>
      </c>
      <c r="H1147" s="196">
        <v>12527390</v>
      </c>
    </row>
    <row r="1148" spans="1:8" x14ac:dyDescent="0.25">
      <c r="A1148" t="s">
        <v>692</v>
      </c>
      <c r="B1148" s="196">
        <v>5957531</v>
      </c>
      <c r="C1148" s="196">
        <v>3489925</v>
      </c>
      <c r="D1148" s="196">
        <v>731448</v>
      </c>
      <c r="E1148" s="196">
        <v>1073162</v>
      </c>
      <c r="F1148" s="196">
        <v>2750371</v>
      </c>
      <c r="G1148" s="196">
        <v>382866</v>
      </c>
      <c r="H1148" s="196">
        <v>14385303</v>
      </c>
    </row>
    <row r="1149" spans="1:8" x14ac:dyDescent="0.25">
      <c r="A1149" t="s">
        <v>693</v>
      </c>
      <c r="B1149" s="196">
        <v>7800045</v>
      </c>
      <c r="C1149" s="196">
        <v>4154741</v>
      </c>
      <c r="D1149" s="196">
        <v>854190</v>
      </c>
      <c r="E1149" s="196">
        <v>1282694</v>
      </c>
      <c r="F1149" s="196">
        <v>2644139</v>
      </c>
      <c r="G1149" s="196">
        <v>526385</v>
      </c>
      <c r="H1149" s="196">
        <v>17262194</v>
      </c>
    </row>
    <row r="1150" spans="1:8" x14ac:dyDescent="0.25">
      <c r="A1150" t="s">
        <v>694</v>
      </c>
      <c r="B1150" s="196">
        <v>5196570</v>
      </c>
      <c r="C1150" s="196">
        <v>2954982</v>
      </c>
      <c r="D1150" s="196">
        <v>758998</v>
      </c>
      <c r="E1150" s="196">
        <v>1177792</v>
      </c>
      <c r="F1150" s="196">
        <v>1924518</v>
      </c>
      <c r="G1150" s="196">
        <v>355746</v>
      </c>
      <c r="H1150" s="196">
        <v>12368606</v>
      </c>
    </row>
    <row r="1151" spans="1:8" x14ac:dyDescent="0.25">
      <c r="A1151" t="s">
        <v>789</v>
      </c>
      <c r="B1151" s="196">
        <v>4134820</v>
      </c>
      <c r="C1151" s="196">
        <v>3215844</v>
      </c>
      <c r="D1151" s="196">
        <v>723194</v>
      </c>
      <c r="E1151" s="196">
        <v>1090475</v>
      </c>
      <c r="F1151" s="196">
        <v>1890005</v>
      </c>
      <c r="G1151" s="196">
        <v>482733</v>
      </c>
      <c r="H1151" s="196">
        <v>11537071</v>
      </c>
    </row>
    <row r="1152" spans="1:8" x14ac:dyDescent="0.25">
      <c r="A1152" t="s">
        <v>696</v>
      </c>
      <c r="B1152" s="196">
        <v>5950784</v>
      </c>
      <c r="C1152" s="196">
        <v>2965949</v>
      </c>
      <c r="D1152" s="196">
        <v>702904</v>
      </c>
      <c r="E1152" s="196">
        <v>1129324</v>
      </c>
      <c r="F1152" s="196">
        <v>1899934</v>
      </c>
      <c r="G1152" s="196">
        <v>445131</v>
      </c>
      <c r="H1152" s="196">
        <v>13094026</v>
      </c>
    </row>
    <row r="1153" spans="1:8" x14ac:dyDescent="0.25">
      <c r="A1153" t="s">
        <v>697</v>
      </c>
      <c r="B1153" s="196">
        <v>6788523</v>
      </c>
      <c r="C1153" s="196">
        <v>2991161</v>
      </c>
      <c r="D1153" s="196">
        <v>850006</v>
      </c>
      <c r="E1153" s="196">
        <v>1239482</v>
      </c>
      <c r="F1153" s="196">
        <v>1618958</v>
      </c>
      <c r="G1153" s="196">
        <v>451714</v>
      </c>
      <c r="H1153" s="196">
        <v>13939844</v>
      </c>
    </row>
    <row r="1154" spans="1:8" x14ac:dyDescent="0.25">
      <c r="A1154" t="s">
        <v>790</v>
      </c>
      <c r="B1154" s="196">
        <v>4669519</v>
      </c>
      <c r="C1154" s="196">
        <v>1913898</v>
      </c>
      <c r="D1154" s="196">
        <v>806009</v>
      </c>
      <c r="E1154" s="196">
        <v>822749</v>
      </c>
      <c r="F1154" s="196">
        <v>661736</v>
      </c>
      <c r="G1154" s="196">
        <v>378908</v>
      </c>
      <c r="H1154" s="196">
        <v>9252819</v>
      </c>
    </row>
    <row r="1155" spans="1:8" x14ac:dyDescent="0.25">
      <c r="A1155" t="s">
        <v>791</v>
      </c>
      <c r="B1155" s="196">
        <v>9821229</v>
      </c>
      <c r="C1155" s="196">
        <v>3063358</v>
      </c>
      <c r="D1155" s="196">
        <v>710348</v>
      </c>
      <c r="E1155" s="196">
        <v>1099573</v>
      </c>
      <c r="F1155" s="196">
        <v>1619281</v>
      </c>
      <c r="G1155" s="196">
        <v>529026</v>
      </c>
      <c r="H1155" s="196">
        <v>16842815</v>
      </c>
    </row>
    <row r="1156" spans="1:8" x14ac:dyDescent="0.25">
      <c r="A1156" t="s">
        <v>700</v>
      </c>
      <c r="B1156" s="196">
        <v>8487198</v>
      </c>
      <c r="C1156" s="196">
        <v>3124184</v>
      </c>
      <c r="D1156" s="196">
        <v>845844</v>
      </c>
      <c r="E1156" s="196">
        <v>1217711</v>
      </c>
      <c r="F1156" s="196">
        <v>1602656</v>
      </c>
      <c r="G1156" s="196">
        <v>381998</v>
      </c>
      <c r="H1156" s="196">
        <v>15659591</v>
      </c>
    </row>
    <row r="1157" spans="1:8" x14ac:dyDescent="0.25">
      <c r="A1157" t="s">
        <v>701</v>
      </c>
      <c r="B1157" s="196">
        <v>9099126</v>
      </c>
      <c r="C1157" s="196">
        <v>4259691</v>
      </c>
      <c r="D1157" s="196">
        <v>1240631</v>
      </c>
      <c r="E1157" s="196">
        <v>1001225</v>
      </c>
      <c r="F1157" s="196">
        <v>1844602</v>
      </c>
      <c r="G1157" s="196">
        <v>414696</v>
      </c>
      <c r="H1157" s="196">
        <v>17859971</v>
      </c>
    </row>
    <row r="1158" spans="1:8" x14ac:dyDescent="0.25">
      <c r="A1158" s="230" t="s">
        <v>792</v>
      </c>
      <c r="B1158" s="230">
        <f>SUM(B1137:B1157)</f>
        <v>122841632</v>
      </c>
      <c r="C1158" s="230">
        <f t="shared" ref="C1158:H1158" si="93">SUM(C1137:C1157)</f>
        <v>66981636</v>
      </c>
      <c r="D1158" s="230">
        <f t="shared" si="93"/>
        <v>17038282</v>
      </c>
      <c r="E1158" s="230">
        <f t="shared" si="93"/>
        <v>23354406</v>
      </c>
      <c r="F1158" s="230">
        <f t="shared" si="93"/>
        <v>38234025</v>
      </c>
      <c r="G1158" s="230">
        <f t="shared" si="93"/>
        <v>7831181</v>
      </c>
      <c r="H1158" s="230">
        <f t="shared" si="93"/>
        <v>276281162</v>
      </c>
    </row>
    <row r="1159" spans="1:8" x14ac:dyDescent="0.25">
      <c r="A1159" s="225" t="s">
        <v>793</v>
      </c>
      <c r="B1159" s="225">
        <f>B1158/21</f>
        <v>5849601.5238095243</v>
      </c>
      <c r="C1159" s="225">
        <f t="shared" ref="C1159:H1159" si="94">C1158/21</f>
        <v>3189601.7142857141</v>
      </c>
      <c r="D1159" s="225">
        <f t="shared" si="94"/>
        <v>811346.76190476189</v>
      </c>
      <c r="E1159" s="225">
        <f t="shared" si="94"/>
        <v>1112114.5714285714</v>
      </c>
      <c r="F1159" s="225">
        <f t="shared" si="94"/>
        <v>1820667.857142857</v>
      </c>
      <c r="G1159" s="225">
        <f t="shared" si="94"/>
        <v>372913.38095238095</v>
      </c>
      <c r="H1159" s="225">
        <f t="shared" si="94"/>
        <v>13156245.80952381</v>
      </c>
    </row>
    <row r="1161" spans="1:8" x14ac:dyDescent="0.25">
      <c r="A1161" t="s">
        <v>432</v>
      </c>
      <c r="B1161" s="196">
        <v>6472331</v>
      </c>
      <c r="C1161" s="196">
        <v>2733738</v>
      </c>
      <c r="D1161" s="196">
        <v>851128</v>
      </c>
      <c r="E1161" s="196">
        <v>965518</v>
      </c>
      <c r="F1161" s="196">
        <v>1699816</v>
      </c>
      <c r="G1161" s="196">
        <v>259959</v>
      </c>
      <c r="H1161" s="196">
        <v>12982490</v>
      </c>
    </row>
    <row r="1162" spans="1:8" x14ac:dyDescent="0.25">
      <c r="A1162" t="s">
        <v>433</v>
      </c>
      <c r="B1162" s="196">
        <v>5172532</v>
      </c>
      <c r="C1162" s="196">
        <v>2877718</v>
      </c>
      <c r="D1162" s="196">
        <v>774478</v>
      </c>
      <c r="E1162" s="196">
        <v>862475</v>
      </c>
      <c r="F1162" s="196">
        <v>1247845</v>
      </c>
      <c r="G1162" s="196">
        <v>248233</v>
      </c>
      <c r="H1162" s="196">
        <v>11183281</v>
      </c>
    </row>
    <row r="1163" spans="1:8" x14ac:dyDescent="0.25">
      <c r="A1163" t="s">
        <v>794</v>
      </c>
      <c r="B1163" s="196">
        <v>3517385</v>
      </c>
      <c r="C1163" s="196">
        <v>3029963</v>
      </c>
      <c r="D1163" s="196">
        <v>706064</v>
      </c>
      <c r="E1163" s="196">
        <v>788804</v>
      </c>
      <c r="F1163" s="196">
        <v>1487395</v>
      </c>
      <c r="G1163" s="196">
        <v>238027</v>
      </c>
      <c r="H1163" s="196">
        <v>9767638</v>
      </c>
    </row>
    <row r="1164" spans="1:8" x14ac:dyDescent="0.25">
      <c r="A1164" t="s">
        <v>704</v>
      </c>
      <c r="B1164" s="196">
        <v>3833856</v>
      </c>
      <c r="C1164" s="196">
        <v>2871783</v>
      </c>
      <c r="D1164" s="196">
        <v>710437</v>
      </c>
      <c r="E1164" s="196">
        <v>899091</v>
      </c>
      <c r="F1164" s="196">
        <v>1324183</v>
      </c>
      <c r="G1164" s="196">
        <v>291843</v>
      </c>
      <c r="H1164" s="196">
        <v>9931193</v>
      </c>
    </row>
    <row r="1165" spans="1:8" x14ac:dyDescent="0.25">
      <c r="A1165" t="s">
        <v>436</v>
      </c>
      <c r="B1165" s="196">
        <v>4266692</v>
      </c>
      <c r="C1165" s="196">
        <v>3803748</v>
      </c>
      <c r="D1165" s="196">
        <v>764268</v>
      </c>
      <c r="E1165" s="196">
        <v>731925</v>
      </c>
      <c r="F1165" s="196">
        <v>2019266</v>
      </c>
      <c r="G1165" s="196">
        <v>248932</v>
      </c>
      <c r="H1165" s="196">
        <v>11834831</v>
      </c>
    </row>
    <row r="1166" spans="1:8" x14ac:dyDescent="0.25">
      <c r="A1166" t="s">
        <v>437</v>
      </c>
      <c r="B1166" s="196">
        <v>4738121</v>
      </c>
      <c r="C1166" s="196">
        <v>4714570</v>
      </c>
      <c r="D1166" s="196">
        <v>1104241</v>
      </c>
      <c r="E1166" s="196">
        <v>873131</v>
      </c>
      <c r="F1166" s="196">
        <v>1863173</v>
      </c>
      <c r="G1166" s="196">
        <v>356985</v>
      </c>
      <c r="H1166" s="196">
        <v>13650221</v>
      </c>
    </row>
    <row r="1167" spans="1:8" x14ac:dyDescent="0.25">
      <c r="A1167" t="s">
        <v>438</v>
      </c>
      <c r="B1167" s="196">
        <v>3599069</v>
      </c>
      <c r="C1167" s="196">
        <v>4541292</v>
      </c>
      <c r="D1167" s="196">
        <v>950708</v>
      </c>
      <c r="E1167" s="196">
        <v>1071207</v>
      </c>
      <c r="F1167" s="196">
        <v>1863988</v>
      </c>
      <c r="G1167" s="196">
        <v>231035</v>
      </c>
      <c r="H1167" s="196">
        <v>12257299</v>
      </c>
    </row>
    <row r="1168" spans="1:8" x14ac:dyDescent="0.25">
      <c r="A1168" t="s">
        <v>795</v>
      </c>
      <c r="B1168" s="196">
        <v>2802278</v>
      </c>
      <c r="C1168" s="196">
        <v>4485558</v>
      </c>
      <c r="D1168" s="196">
        <v>970789</v>
      </c>
      <c r="E1168" s="196">
        <v>822277</v>
      </c>
      <c r="F1168" s="196">
        <v>1510160</v>
      </c>
      <c r="G1168" s="196">
        <v>322119</v>
      </c>
      <c r="H1168" s="196">
        <v>10913181</v>
      </c>
    </row>
    <row r="1169" spans="1:8" x14ac:dyDescent="0.25">
      <c r="A1169" t="s">
        <v>705</v>
      </c>
      <c r="B1169" s="196">
        <v>4234934</v>
      </c>
      <c r="C1169" s="196">
        <v>5280889</v>
      </c>
      <c r="D1169" s="196">
        <v>1371285</v>
      </c>
      <c r="E1169" s="196">
        <v>797909</v>
      </c>
      <c r="F1169" s="196">
        <v>2024236</v>
      </c>
      <c r="G1169" s="196">
        <v>333975</v>
      </c>
      <c r="H1169" s="196">
        <v>14043228</v>
      </c>
    </row>
    <row r="1170" spans="1:8" x14ac:dyDescent="0.25">
      <c r="A1170" t="s">
        <v>441</v>
      </c>
      <c r="B1170" s="196">
        <v>4627530</v>
      </c>
      <c r="C1170" s="196">
        <v>4511969</v>
      </c>
      <c r="D1170" s="196">
        <v>1296241</v>
      </c>
      <c r="E1170" s="196">
        <v>958443</v>
      </c>
      <c r="F1170" s="196">
        <v>2122642</v>
      </c>
      <c r="G1170" s="196">
        <v>590114</v>
      </c>
      <c r="H1170" s="196">
        <v>14106939</v>
      </c>
    </row>
    <row r="1171" spans="1:8" x14ac:dyDescent="0.25">
      <c r="A1171" t="s">
        <v>442</v>
      </c>
      <c r="B1171" s="196">
        <v>4016455</v>
      </c>
      <c r="C1171" s="196">
        <v>3405924</v>
      </c>
      <c r="D1171" s="196">
        <v>1069356</v>
      </c>
      <c r="E1171" s="196">
        <v>773328</v>
      </c>
      <c r="F1171" s="196">
        <v>1703698</v>
      </c>
      <c r="G1171" s="196">
        <v>390278</v>
      </c>
      <c r="H1171" s="196">
        <v>11359039</v>
      </c>
    </row>
    <row r="1172" spans="1:8" x14ac:dyDescent="0.25">
      <c r="A1172" t="s">
        <v>443</v>
      </c>
      <c r="B1172" s="196">
        <v>5070244</v>
      </c>
      <c r="C1172" s="196">
        <v>2792045</v>
      </c>
      <c r="D1172" s="196">
        <v>778163</v>
      </c>
      <c r="E1172" s="196">
        <v>816522</v>
      </c>
      <c r="F1172" s="196">
        <v>1422229</v>
      </c>
      <c r="G1172" s="196">
        <v>287517</v>
      </c>
      <c r="H1172" s="196">
        <v>11166720</v>
      </c>
    </row>
    <row r="1173" spans="1:8" x14ac:dyDescent="0.25">
      <c r="A1173" t="s">
        <v>796</v>
      </c>
      <c r="B1173" s="196">
        <v>3260824</v>
      </c>
      <c r="C1173" s="196">
        <v>2177849</v>
      </c>
      <c r="D1173" s="196">
        <v>472235</v>
      </c>
      <c r="E1173" s="196">
        <v>806763</v>
      </c>
      <c r="F1173" s="196">
        <v>1227437</v>
      </c>
      <c r="G1173" s="196">
        <v>263328</v>
      </c>
      <c r="H1173" s="196">
        <v>8208436</v>
      </c>
    </row>
    <row r="1174" spans="1:8" x14ac:dyDescent="0.25">
      <c r="A1174" t="s">
        <v>706</v>
      </c>
      <c r="B1174" s="196">
        <v>3220444</v>
      </c>
      <c r="C1174" s="196">
        <v>2420442</v>
      </c>
      <c r="D1174" s="196">
        <v>573690</v>
      </c>
      <c r="E1174" s="196">
        <v>720744</v>
      </c>
      <c r="F1174" s="196">
        <v>1350728</v>
      </c>
      <c r="G1174" s="196">
        <v>220709</v>
      </c>
      <c r="H1174" s="196">
        <v>8506757</v>
      </c>
    </row>
    <row r="1175" spans="1:8" x14ac:dyDescent="0.25">
      <c r="A1175" t="s">
        <v>446</v>
      </c>
      <c r="B1175" s="196">
        <v>3493294</v>
      </c>
      <c r="C1175" s="196">
        <v>2572211</v>
      </c>
      <c r="D1175" s="196">
        <v>646566</v>
      </c>
      <c r="E1175" s="196">
        <v>836029</v>
      </c>
      <c r="F1175" s="196">
        <v>1376915</v>
      </c>
      <c r="G1175" s="196">
        <v>236208</v>
      </c>
      <c r="H1175" s="196">
        <v>9161223</v>
      </c>
    </row>
    <row r="1176" spans="1:8" x14ac:dyDescent="0.25">
      <c r="A1176" t="s">
        <v>447</v>
      </c>
      <c r="B1176" s="196">
        <v>2536253</v>
      </c>
      <c r="C1176" s="196">
        <v>1724676</v>
      </c>
      <c r="D1176" s="196">
        <v>398753</v>
      </c>
      <c r="E1176" s="196">
        <v>864099</v>
      </c>
      <c r="F1176" s="196">
        <v>1243557</v>
      </c>
      <c r="G1176" s="196">
        <v>190355</v>
      </c>
      <c r="H1176" s="196">
        <v>6957693</v>
      </c>
    </row>
    <row r="1177" spans="1:8" x14ac:dyDescent="0.25">
      <c r="A1177" t="s">
        <v>448</v>
      </c>
      <c r="B1177" s="196">
        <v>2012517</v>
      </c>
      <c r="C1177" s="196">
        <v>935990</v>
      </c>
      <c r="D1177" s="196">
        <v>236859</v>
      </c>
      <c r="E1177" s="196">
        <v>567827</v>
      </c>
      <c r="F1177" s="196">
        <v>587729</v>
      </c>
      <c r="G1177" s="196">
        <v>109385</v>
      </c>
      <c r="H1177" s="196">
        <v>4450307</v>
      </c>
    </row>
    <row r="1178" spans="1:8" x14ac:dyDescent="0.25">
      <c r="A1178" t="s">
        <v>707</v>
      </c>
      <c r="B1178" s="196">
        <v>945958</v>
      </c>
      <c r="C1178" s="196">
        <v>718487</v>
      </c>
      <c r="D1178" s="196">
        <v>159086</v>
      </c>
      <c r="E1178" s="196">
        <v>831681</v>
      </c>
      <c r="F1178" s="196">
        <v>765739</v>
      </c>
      <c r="G1178" s="196">
        <v>102640</v>
      </c>
      <c r="H1178" s="196">
        <v>3523591</v>
      </c>
    </row>
    <row r="1179" spans="1:8" x14ac:dyDescent="0.25">
      <c r="A1179" t="s">
        <v>450</v>
      </c>
      <c r="B1179" s="196">
        <v>2545028</v>
      </c>
      <c r="C1179" s="196">
        <v>1348287</v>
      </c>
      <c r="D1179" s="196">
        <v>533708</v>
      </c>
      <c r="E1179" s="196">
        <v>854642</v>
      </c>
      <c r="F1179" s="196">
        <v>1067653</v>
      </c>
      <c r="G1179" s="196">
        <v>236474</v>
      </c>
      <c r="H1179" s="196">
        <v>6585792</v>
      </c>
    </row>
    <row r="1180" spans="1:8" x14ac:dyDescent="0.25">
      <c r="A1180" t="s">
        <v>451</v>
      </c>
      <c r="B1180" s="196">
        <v>1865798</v>
      </c>
      <c r="C1180" s="196">
        <v>1156477</v>
      </c>
      <c r="D1180" s="196">
        <v>403338</v>
      </c>
      <c r="E1180" s="196">
        <v>734321</v>
      </c>
      <c r="F1180" s="196">
        <v>957686</v>
      </c>
      <c r="G1180" s="196">
        <v>273026</v>
      </c>
      <c r="H1180" s="196">
        <v>5390646</v>
      </c>
    </row>
    <row r="1181" spans="1:8" x14ac:dyDescent="0.25">
      <c r="A1181" t="s">
        <v>452</v>
      </c>
      <c r="B1181" s="196">
        <v>2086425</v>
      </c>
      <c r="C1181" s="196">
        <v>932669</v>
      </c>
      <c r="D1181" s="196">
        <v>423753</v>
      </c>
      <c r="E1181" s="196">
        <v>666365</v>
      </c>
      <c r="F1181" s="196">
        <v>878252</v>
      </c>
      <c r="G1181" s="196">
        <v>203980</v>
      </c>
      <c r="H1181" s="196">
        <v>5191444</v>
      </c>
    </row>
    <row r="1182" spans="1:8" x14ac:dyDescent="0.25">
      <c r="A1182" s="230" t="s">
        <v>797</v>
      </c>
      <c r="B1182" s="230">
        <f>SUM(B1161:B1181)</f>
        <v>74317968</v>
      </c>
      <c r="C1182" s="230">
        <f t="shared" ref="C1182:H1182" si="95">SUM(C1161:C1181)</f>
        <v>59036285</v>
      </c>
      <c r="D1182" s="230">
        <f t="shared" si="95"/>
        <v>15195146</v>
      </c>
      <c r="E1182" s="230">
        <f t="shared" si="95"/>
        <v>17243101</v>
      </c>
      <c r="F1182" s="230">
        <f t="shared" si="95"/>
        <v>29744327</v>
      </c>
      <c r="G1182" s="230">
        <f t="shared" si="95"/>
        <v>5635122</v>
      </c>
      <c r="H1182" s="230">
        <f t="shared" si="95"/>
        <v>201171949</v>
      </c>
    </row>
    <row r="1183" spans="1:8" x14ac:dyDescent="0.25">
      <c r="A1183" s="225" t="s">
        <v>798</v>
      </c>
      <c r="B1183" s="225">
        <f>B1182/21</f>
        <v>3538950.8571428573</v>
      </c>
      <c r="C1183" s="225">
        <f t="shared" ref="C1183:H1183" si="96">C1182/21</f>
        <v>2811251.6666666665</v>
      </c>
      <c r="D1183" s="225">
        <f t="shared" si="96"/>
        <v>723578.38095238095</v>
      </c>
      <c r="E1183" s="225">
        <f t="shared" si="96"/>
        <v>821100.04761904757</v>
      </c>
      <c r="F1183" s="225">
        <f t="shared" si="96"/>
        <v>1416396.5238095238</v>
      </c>
      <c r="G1183" s="225">
        <f t="shared" si="96"/>
        <v>268339.14285714284</v>
      </c>
      <c r="H1183" s="225">
        <f t="shared" si="96"/>
        <v>9579616.6190476194</v>
      </c>
    </row>
    <row r="1185" spans="1:8" ht="22.5" customHeight="1" x14ac:dyDescent="0.35">
      <c r="A1185" s="117">
        <v>2012</v>
      </c>
    </row>
    <row r="1186" spans="1:8" ht="6.75" customHeight="1" x14ac:dyDescent="0.25"/>
    <row r="1187" spans="1:8" x14ac:dyDescent="0.25">
      <c r="A1187" t="s">
        <v>799</v>
      </c>
      <c r="B1187" s="241">
        <v>3072065</v>
      </c>
      <c r="C1187" s="241">
        <v>2062150</v>
      </c>
      <c r="D1187" s="241">
        <v>477072</v>
      </c>
      <c r="E1187" s="241">
        <v>986904</v>
      </c>
      <c r="F1187" s="241">
        <v>1628189</v>
      </c>
      <c r="G1187" s="241">
        <v>249185</v>
      </c>
      <c r="H1187" s="241">
        <v>8475565</v>
      </c>
    </row>
    <row r="1188" spans="1:8" x14ac:dyDescent="0.25">
      <c r="A1188" t="s">
        <v>454</v>
      </c>
      <c r="B1188" s="241">
        <v>3750527</v>
      </c>
      <c r="C1188" s="241">
        <v>1806135</v>
      </c>
      <c r="D1188" s="241">
        <v>599149</v>
      </c>
      <c r="E1188" s="241">
        <v>876049</v>
      </c>
      <c r="F1188" s="241">
        <v>1737126</v>
      </c>
      <c r="G1188" s="241">
        <v>316196</v>
      </c>
      <c r="H1188" s="241">
        <v>9085182</v>
      </c>
    </row>
    <row r="1189" spans="1:8" x14ac:dyDescent="0.25">
      <c r="A1189" t="s">
        <v>455</v>
      </c>
      <c r="B1189" s="241">
        <v>4886613</v>
      </c>
      <c r="C1189" s="241">
        <v>2312470</v>
      </c>
      <c r="D1189" s="241">
        <v>747236</v>
      </c>
      <c r="E1189" s="241">
        <v>1016702</v>
      </c>
      <c r="F1189" s="241">
        <v>1841186</v>
      </c>
      <c r="G1189" s="241">
        <v>336817</v>
      </c>
      <c r="H1189" s="241">
        <v>11141024</v>
      </c>
    </row>
    <row r="1190" spans="1:8" x14ac:dyDescent="0.25">
      <c r="A1190" t="s">
        <v>456</v>
      </c>
      <c r="B1190" s="241">
        <v>5701722</v>
      </c>
      <c r="C1190" s="241">
        <v>2152603</v>
      </c>
      <c r="D1190" s="241">
        <v>654615</v>
      </c>
      <c r="E1190" s="241">
        <v>797386</v>
      </c>
      <c r="F1190" s="241">
        <v>1618842</v>
      </c>
      <c r="G1190" s="241">
        <v>291927</v>
      </c>
      <c r="H1190" s="241">
        <v>11217095</v>
      </c>
    </row>
    <row r="1191" spans="1:8" x14ac:dyDescent="0.25">
      <c r="A1191" t="s">
        <v>800</v>
      </c>
      <c r="B1191" s="241">
        <v>3875949</v>
      </c>
      <c r="C1191" s="241">
        <v>1837618</v>
      </c>
      <c r="D1191" s="241">
        <v>496957</v>
      </c>
      <c r="E1191" s="241">
        <v>1057944</v>
      </c>
      <c r="F1191" s="241">
        <v>1561567</v>
      </c>
      <c r="G1191" s="241">
        <v>277696</v>
      </c>
      <c r="H1191" s="241">
        <v>9107731</v>
      </c>
    </row>
    <row r="1192" spans="1:8" x14ac:dyDescent="0.25">
      <c r="A1192" t="s">
        <v>801</v>
      </c>
      <c r="B1192" s="241">
        <v>4096148</v>
      </c>
      <c r="C1192" s="241">
        <v>1979633</v>
      </c>
      <c r="D1192" s="241">
        <v>560240</v>
      </c>
      <c r="E1192" s="241">
        <v>1014316</v>
      </c>
      <c r="F1192" s="241">
        <v>1968867</v>
      </c>
      <c r="G1192" s="241">
        <v>366604</v>
      </c>
      <c r="H1192" s="241">
        <v>9985808</v>
      </c>
    </row>
    <row r="1193" spans="1:8" x14ac:dyDescent="0.25">
      <c r="A1193" t="s">
        <v>459</v>
      </c>
      <c r="B1193" s="241">
        <v>6091039</v>
      </c>
      <c r="C1193" s="241">
        <v>2204541</v>
      </c>
      <c r="D1193" s="241">
        <v>696402</v>
      </c>
      <c r="E1193" s="241">
        <v>1303158</v>
      </c>
      <c r="F1193" s="241">
        <v>2238840</v>
      </c>
      <c r="G1193" s="241">
        <v>327038</v>
      </c>
      <c r="H1193" s="241">
        <v>12861018</v>
      </c>
    </row>
    <row r="1194" spans="1:8" x14ac:dyDescent="0.25">
      <c r="A1194" t="s">
        <v>460</v>
      </c>
      <c r="B1194" s="241">
        <v>5842461</v>
      </c>
      <c r="C1194" s="241">
        <v>2219376</v>
      </c>
      <c r="D1194" s="241">
        <v>768911</v>
      </c>
      <c r="E1194" s="241">
        <v>1426139</v>
      </c>
      <c r="F1194" s="241">
        <v>2327835</v>
      </c>
      <c r="G1194" s="241">
        <v>346911</v>
      </c>
      <c r="H1194" s="241">
        <v>12931633</v>
      </c>
    </row>
    <row r="1195" spans="1:8" x14ac:dyDescent="0.25">
      <c r="A1195" t="s">
        <v>461</v>
      </c>
      <c r="B1195" s="241">
        <v>6302474</v>
      </c>
      <c r="C1195" s="241">
        <v>2707608</v>
      </c>
      <c r="D1195" s="241">
        <v>897131</v>
      </c>
      <c r="E1195" s="241">
        <v>1281748</v>
      </c>
      <c r="F1195" s="241">
        <v>1955127</v>
      </c>
      <c r="G1195" s="241">
        <v>374960</v>
      </c>
      <c r="H1195" s="241">
        <v>13519048</v>
      </c>
    </row>
    <row r="1196" spans="1:8" x14ac:dyDescent="0.25">
      <c r="A1196" t="s">
        <v>802</v>
      </c>
      <c r="B1196" s="241">
        <v>4563718</v>
      </c>
      <c r="C1196" s="241">
        <v>2393197</v>
      </c>
      <c r="D1196" s="241">
        <v>943619</v>
      </c>
      <c r="E1196" s="241">
        <v>1044412</v>
      </c>
      <c r="F1196" s="241">
        <v>2376350</v>
      </c>
      <c r="G1196" s="241">
        <v>425978</v>
      </c>
      <c r="H1196" s="241">
        <v>11747274</v>
      </c>
    </row>
    <row r="1197" spans="1:8" x14ac:dyDescent="0.25">
      <c r="A1197" t="s">
        <v>803</v>
      </c>
      <c r="B1197" s="241">
        <v>4534394</v>
      </c>
      <c r="C1197" s="241">
        <v>2598531</v>
      </c>
      <c r="D1197" s="241">
        <v>825732</v>
      </c>
      <c r="E1197" s="241">
        <v>1091110</v>
      </c>
      <c r="F1197" s="241">
        <v>2234506</v>
      </c>
      <c r="G1197" s="241">
        <v>359373</v>
      </c>
      <c r="H1197" s="241">
        <v>11643646</v>
      </c>
    </row>
    <row r="1198" spans="1:8" x14ac:dyDescent="0.25">
      <c r="A1198" t="s">
        <v>464</v>
      </c>
      <c r="B1198" s="241">
        <v>5381865</v>
      </c>
      <c r="C1198" s="241">
        <v>2410911</v>
      </c>
      <c r="D1198" s="241">
        <v>765747</v>
      </c>
      <c r="E1198" s="241">
        <v>1116529</v>
      </c>
      <c r="F1198" s="241">
        <v>2256538</v>
      </c>
      <c r="G1198" s="241">
        <v>306408</v>
      </c>
      <c r="H1198" s="241">
        <v>12237998</v>
      </c>
    </row>
    <row r="1199" spans="1:8" x14ac:dyDescent="0.25">
      <c r="A1199" t="s">
        <v>465</v>
      </c>
      <c r="B1199" s="241">
        <v>4678929</v>
      </c>
      <c r="C1199" s="241">
        <v>1901401</v>
      </c>
      <c r="D1199" s="241">
        <v>687643</v>
      </c>
      <c r="E1199" s="241">
        <v>957987</v>
      </c>
      <c r="F1199" s="241">
        <v>1913776</v>
      </c>
      <c r="G1199" s="241">
        <v>329890</v>
      </c>
      <c r="H1199" s="241">
        <v>10469626</v>
      </c>
    </row>
    <row r="1200" spans="1:8" x14ac:dyDescent="0.25">
      <c r="A1200" t="s">
        <v>804</v>
      </c>
      <c r="B1200" s="241">
        <v>4845751</v>
      </c>
      <c r="C1200" s="241">
        <v>2027724</v>
      </c>
      <c r="D1200" s="241">
        <v>713067</v>
      </c>
      <c r="E1200" s="241">
        <v>956593</v>
      </c>
      <c r="F1200" s="241">
        <v>2384451</v>
      </c>
      <c r="G1200" s="241">
        <v>343032</v>
      </c>
      <c r="H1200" s="241">
        <v>11270618</v>
      </c>
    </row>
    <row r="1201" spans="1:8" x14ac:dyDescent="0.25">
      <c r="A1201" t="s">
        <v>805</v>
      </c>
      <c r="B1201" s="241">
        <v>4330526</v>
      </c>
      <c r="C1201" s="241">
        <v>1874263</v>
      </c>
      <c r="D1201" s="241">
        <v>803107</v>
      </c>
      <c r="E1201" s="241">
        <v>1229290</v>
      </c>
      <c r="F1201" s="241">
        <v>2318991</v>
      </c>
      <c r="G1201" s="241">
        <v>335298</v>
      </c>
      <c r="H1201" s="241">
        <v>10891475</v>
      </c>
    </row>
    <row r="1202" spans="1:8" x14ac:dyDescent="0.25">
      <c r="A1202" t="s">
        <v>468</v>
      </c>
      <c r="B1202" s="241">
        <v>9465896</v>
      </c>
      <c r="C1202" s="241">
        <v>2581367</v>
      </c>
      <c r="D1202" s="241">
        <v>1020069</v>
      </c>
      <c r="E1202" s="241">
        <v>1026687</v>
      </c>
      <c r="F1202" s="241">
        <v>2481927</v>
      </c>
      <c r="G1202" s="241">
        <v>548622</v>
      </c>
      <c r="H1202" s="241">
        <v>17124568</v>
      </c>
    </row>
    <row r="1203" spans="1:8" x14ac:dyDescent="0.25">
      <c r="A1203" t="s">
        <v>469</v>
      </c>
      <c r="B1203" s="241">
        <v>7386714</v>
      </c>
      <c r="C1203" s="241">
        <v>2600846</v>
      </c>
      <c r="D1203" s="241">
        <v>814388</v>
      </c>
      <c r="E1203" s="241">
        <v>1051726</v>
      </c>
      <c r="F1203" s="241">
        <v>2227310</v>
      </c>
      <c r="G1203" s="241">
        <v>558698</v>
      </c>
      <c r="H1203" s="241">
        <v>14639682</v>
      </c>
    </row>
    <row r="1204" spans="1:8" x14ac:dyDescent="0.25">
      <c r="A1204" t="s">
        <v>470</v>
      </c>
      <c r="B1204" s="241">
        <v>4600903</v>
      </c>
      <c r="C1204" s="241">
        <v>2190393</v>
      </c>
      <c r="D1204" s="241">
        <v>899560</v>
      </c>
      <c r="E1204" s="241">
        <v>798944</v>
      </c>
      <c r="F1204" s="241">
        <v>1829334</v>
      </c>
      <c r="G1204" s="241">
        <v>483480</v>
      </c>
      <c r="H1204" s="241">
        <v>10802614</v>
      </c>
    </row>
    <row r="1205" spans="1:8" x14ac:dyDescent="0.25">
      <c r="A1205" t="s">
        <v>806</v>
      </c>
      <c r="B1205" s="241">
        <v>4963272</v>
      </c>
      <c r="C1205" s="241">
        <v>2192319</v>
      </c>
      <c r="D1205" s="241">
        <v>667232</v>
      </c>
      <c r="E1205" s="241">
        <v>941166</v>
      </c>
      <c r="F1205" s="241">
        <v>1477664</v>
      </c>
      <c r="G1205" s="241">
        <v>317604</v>
      </c>
      <c r="H1205" s="241">
        <v>10559257</v>
      </c>
    </row>
    <row r="1206" spans="1:8" x14ac:dyDescent="0.25">
      <c r="A1206" t="s">
        <v>807</v>
      </c>
      <c r="B1206" s="241">
        <v>5676980</v>
      </c>
      <c r="C1206" s="241">
        <v>2483105</v>
      </c>
      <c r="D1206" s="241">
        <v>849920</v>
      </c>
      <c r="E1206" s="241">
        <v>1142441</v>
      </c>
      <c r="F1206" s="241">
        <v>2098961</v>
      </c>
      <c r="G1206" s="241">
        <v>414159</v>
      </c>
      <c r="H1206" s="241">
        <v>12665566</v>
      </c>
    </row>
    <row r="1207" spans="1:8" x14ac:dyDescent="0.25">
      <c r="A1207" s="230" t="s">
        <v>808</v>
      </c>
      <c r="B1207" s="230">
        <f>SUM(B1187:B1206)</f>
        <v>104047946</v>
      </c>
      <c r="C1207" s="230">
        <f t="shared" ref="C1207:H1207" si="97">SUM(C1187:C1206)</f>
        <v>44536191</v>
      </c>
      <c r="D1207" s="230">
        <f t="shared" si="97"/>
        <v>14887797</v>
      </c>
      <c r="E1207" s="230">
        <f t="shared" si="97"/>
        <v>21117231</v>
      </c>
      <c r="F1207" s="230">
        <f t="shared" si="97"/>
        <v>40477387</v>
      </c>
      <c r="G1207" s="230">
        <f t="shared" si="97"/>
        <v>7309876</v>
      </c>
      <c r="H1207" s="230">
        <f t="shared" si="97"/>
        <v>232376428</v>
      </c>
    </row>
    <row r="1208" spans="1:8" x14ac:dyDescent="0.25">
      <c r="A1208" s="225" t="s">
        <v>809</v>
      </c>
      <c r="B1208" s="225">
        <f>B1207/20</f>
        <v>5202397.3</v>
      </c>
      <c r="C1208" s="225">
        <f t="shared" ref="C1208:H1208" si="98">C1207/20</f>
        <v>2226809.5499999998</v>
      </c>
      <c r="D1208" s="225">
        <f t="shared" si="98"/>
        <v>744389.85</v>
      </c>
      <c r="E1208" s="225">
        <f t="shared" si="98"/>
        <v>1055861.55</v>
      </c>
      <c r="F1208" s="225">
        <f t="shared" si="98"/>
        <v>2023869.35</v>
      </c>
      <c r="G1208" s="225">
        <f t="shared" si="98"/>
        <v>365493.8</v>
      </c>
      <c r="H1208" s="225">
        <f t="shared" si="98"/>
        <v>11618821.4</v>
      </c>
    </row>
    <row r="1210" spans="1:8" x14ac:dyDescent="0.25">
      <c r="A1210" t="s">
        <v>475</v>
      </c>
      <c r="B1210" s="241">
        <v>6190870</v>
      </c>
      <c r="C1210" s="241">
        <v>2453060</v>
      </c>
      <c r="D1210" s="241">
        <v>873834</v>
      </c>
      <c r="E1210" s="241">
        <v>1171360</v>
      </c>
      <c r="F1210" s="241">
        <v>2159022</v>
      </c>
      <c r="G1210" s="241">
        <v>314345</v>
      </c>
      <c r="H1210" s="241">
        <v>13162491</v>
      </c>
    </row>
    <row r="1211" spans="1:8" x14ac:dyDescent="0.25">
      <c r="A1211" t="s">
        <v>476</v>
      </c>
      <c r="B1211" s="241">
        <v>5187197</v>
      </c>
      <c r="C1211" s="241">
        <v>1798866</v>
      </c>
      <c r="D1211" s="241">
        <v>721851</v>
      </c>
      <c r="E1211" s="241">
        <v>975950</v>
      </c>
      <c r="F1211" s="241">
        <v>2336418</v>
      </c>
      <c r="G1211" s="241">
        <v>373194</v>
      </c>
      <c r="H1211" s="241">
        <v>11393476</v>
      </c>
    </row>
    <row r="1212" spans="1:8" x14ac:dyDescent="0.25">
      <c r="A1212" t="s">
        <v>477</v>
      </c>
      <c r="B1212" s="241">
        <v>7445870</v>
      </c>
      <c r="C1212" s="241">
        <v>2315737</v>
      </c>
      <c r="D1212" s="241">
        <v>948485</v>
      </c>
      <c r="E1212" s="241">
        <v>920523</v>
      </c>
      <c r="F1212" s="241">
        <v>1985585</v>
      </c>
      <c r="G1212" s="241">
        <v>387164</v>
      </c>
      <c r="H1212" s="241">
        <v>14003364</v>
      </c>
    </row>
    <row r="1213" spans="1:8" x14ac:dyDescent="0.25">
      <c r="A1213" t="s">
        <v>810</v>
      </c>
      <c r="B1213" s="241">
        <v>4522824</v>
      </c>
      <c r="C1213" s="241">
        <v>1604732</v>
      </c>
      <c r="D1213" s="241">
        <v>685342</v>
      </c>
      <c r="E1213" s="241">
        <v>949266</v>
      </c>
      <c r="F1213" s="241">
        <v>1895477</v>
      </c>
      <c r="G1213" s="241">
        <v>282057</v>
      </c>
      <c r="H1213" s="241">
        <v>9939698</v>
      </c>
    </row>
    <row r="1214" spans="1:8" x14ac:dyDescent="0.25">
      <c r="A1214" t="s">
        <v>714</v>
      </c>
      <c r="B1214" s="241">
        <v>6027664</v>
      </c>
      <c r="C1214" s="241">
        <v>1975515</v>
      </c>
      <c r="D1214" s="241">
        <v>854779</v>
      </c>
      <c r="E1214" s="241">
        <v>1112892</v>
      </c>
      <c r="F1214" s="241">
        <v>3489302</v>
      </c>
      <c r="G1214" s="241">
        <v>371351</v>
      </c>
      <c r="H1214" s="241">
        <v>13831503</v>
      </c>
    </row>
    <row r="1215" spans="1:8" x14ac:dyDescent="0.25">
      <c r="A1215" t="s">
        <v>480</v>
      </c>
      <c r="B1215" s="241">
        <v>5026806</v>
      </c>
      <c r="C1215" s="241">
        <v>2019424</v>
      </c>
      <c r="D1215" s="241">
        <v>722417</v>
      </c>
      <c r="E1215" s="241">
        <v>1294037</v>
      </c>
      <c r="F1215" s="241">
        <v>2436428</v>
      </c>
      <c r="G1215" s="241">
        <v>372565</v>
      </c>
      <c r="H1215" s="241">
        <v>11871677</v>
      </c>
    </row>
    <row r="1216" spans="1:8" x14ac:dyDescent="0.25">
      <c r="A1216" t="s">
        <v>481</v>
      </c>
      <c r="B1216" s="241">
        <v>6259251</v>
      </c>
      <c r="C1216" s="241">
        <v>2366966</v>
      </c>
      <c r="D1216" s="241">
        <v>793342</v>
      </c>
      <c r="E1216" s="241">
        <v>1425251</v>
      </c>
      <c r="F1216" s="241">
        <v>2281943</v>
      </c>
      <c r="G1216" s="241">
        <v>389561</v>
      </c>
      <c r="H1216" s="241">
        <v>13516314</v>
      </c>
    </row>
    <row r="1217" spans="1:8" x14ac:dyDescent="0.25">
      <c r="A1217" t="s">
        <v>482</v>
      </c>
      <c r="B1217" s="241">
        <v>5253546</v>
      </c>
      <c r="C1217" s="241">
        <v>2374201</v>
      </c>
      <c r="D1217" s="241">
        <v>727024</v>
      </c>
      <c r="E1217" s="241">
        <v>1112702</v>
      </c>
      <c r="F1217" s="241">
        <v>2022624</v>
      </c>
      <c r="G1217" s="241">
        <v>392880</v>
      </c>
      <c r="H1217" s="241">
        <v>11882977</v>
      </c>
    </row>
    <row r="1218" spans="1:8" x14ac:dyDescent="0.25">
      <c r="A1218" t="s">
        <v>811</v>
      </c>
      <c r="B1218" s="241">
        <v>4336352</v>
      </c>
      <c r="C1218" s="241">
        <v>1699166</v>
      </c>
      <c r="D1218" s="241">
        <v>600286</v>
      </c>
      <c r="E1218" s="241">
        <v>1352909</v>
      </c>
      <c r="F1218" s="241">
        <v>1942669</v>
      </c>
      <c r="G1218" s="241">
        <v>303246</v>
      </c>
      <c r="H1218" s="241">
        <v>10234628</v>
      </c>
    </row>
    <row r="1219" spans="1:8" x14ac:dyDescent="0.25">
      <c r="A1219" t="s">
        <v>715</v>
      </c>
      <c r="B1219" s="241">
        <v>5004361</v>
      </c>
      <c r="C1219" s="241">
        <v>2347621</v>
      </c>
      <c r="D1219" s="241">
        <v>892315</v>
      </c>
      <c r="E1219" s="241">
        <v>1274478</v>
      </c>
      <c r="F1219" s="241">
        <v>2525696</v>
      </c>
      <c r="G1219" s="241">
        <v>342842</v>
      </c>
      <c r="H1219" s="241">
        <v>12387313</v>
      </c>
    </row>
    <row r="1220" spans="1:8" x14ac:dyDescent="0.25">
      <c r="A1220" t="s">
        <v>716</v>
      </c>
      <c r="B1220" s="241">
        <v>5301193</v>
      </c>
      <c r="C1220" s="241">
        <v>3263027</v>
      </c>
      <c r="D1220" s="241">
        <v>969138</v>
      </c>
      <c r="E1220" s="241">
        <v>1180453</v>
      </c>
      <c r="F1220" s="241">
        <v>2182485</v>
      </c>
      <c r="G1220" s="241">
        <v>329018</v>
      </c>
      <c r="H1220" s="241">
        <v>13225314</v>
      </c>
    </row>
    <row r="1221" spans="1:8" x14ac:dyDescent="0.25">
      <c r="A1221" t="s">
        <v>485</v>
      </c>
      <c r="B1221" s="241">
        <v>6231079</v>
      </c>
      <c r="C1221" s="241">
        <v>2787441</v>
      </c>
      <c r="D1221" s="241">
        <v>990383</v>
      </c>
      <c r="E1221" s="241">
        <v>1196850</v>
      </c>
      <c r="F1221" s="241">
        <v>2117285</v>
      </c>
      <c r="G1221" s="241">
        <v>378534</v>
      </c>
      <c r="H1221" s="241">
        <v>13701572</v>
      </c>
    </row>
    <row r="1222" spans="1:8" x14ac:dyDescent="0.25">
      <c r="A1222" t="s">
        <v>486</v>
      </c>
      <c r="B1222" s="241">
        <v>5064409</v>
      </c>
      <c r="C1222" s="241">
        <v>1855406</v>
      </c>
      <c r="D1222" s="241">
        <v>719775</v>
      </c>
      <c r="E1222" s="241">
        <v>1069496</v>
      </c>
      <c r="F1222" s="241">
        <v>2067055</v>
      </c>
      <c r="G1222" s="241">
        <v>286653</v>
      </c>
      <c r="H1222" s="241">
        <v>11062794</v>
      </c>
    </row>
    <row r="1223" spans="1:8" x14ac:dyDescent="0.25">
      <c r="A1223" t="s">
        <v>812</v>
      </c>
      <c r="B1223" s="241">
        <v>4957804</v>
      </c>
      <c r="C1223" s="241">
        <v>2159137</v>
      </c>
      <c r="D1223" s="241">
        <v>1089147</v>
      </c>
      <c r="E1223" s="241">
        <v>1294809</v>
      </c>
      <c r="F1223" s="241">
        <v>1914096</v>
      </c>
      <c r="G1223" s="241">
        <v>490568</v>
      </c>
      <c r="H1223" s="241">
        <v>11905561</v>
      </c>
    </row>
    <row r="1224" spans="1:8" x14ac:dyDescent="0.25">
      <c r="A1224" t="s">
        <v>489</v>
      </c>
      <c r="B1224" s="241">
        <v>5066734</v>
      </c>
      <c r="C1224" s="241">
        <v>1929405</v>
      </c>
      <c r="D1224" s="241">
        <v>845778</v>
      </c>
      <c r="E1224" s="241">
        <v>1197724</v>
      </c>
      <c r="F1224" s="241">
        <v>1828842</v>
      </c>
      <c r="G1224" s="241">
        <v>466163</v>
      </c>
      <c r="H1224" s="241">
        <v>11334646</v>
      </c>
    </row>
    <row r="1225" spans="1:8" x14ac:dyDescent="0.25">
      <c r="A1225" t="s">
        <v>490</v>
      </c>
      <c r="B1225" s="241">
        <v>6328082</v>
      </c>
      <c r="C1225" s="241">
        <v>2160624</v>
      </c>
      <c r="D1225" s="241">
        <v>869229</v>
      </c>
      <c r="E1225" s="241">
        <v>1349404</v>
      </c>
      <c r="F1225" s="241">
        <v>1974302</v>
      </c>
      <c r="G1225" s="241">
        <v>452446</v>
      </c>
      <c r="H1225" s="241">
        <v>13134087</v>
      </c>
    </row>
    <row r="1226" spans="1:8" x14ac:dyDescent="0.25">
      <c r="A1226" t="s">
        <v>491</v>
      </c>
      <c r="B1226" s="241">
        <v>5574361</v>
      </c>
      <c r="C1226" s="241">
        <v>1636961</v>
      </c>
      <c r="D1226" s="241">
        <v>854144</v>
      </c>
      <c r="E1226" s="241">
        <v>1175120</v>
      </c>
      <c r="F1226" s="241">
        <v>1998233</v>
      </c>
      <c r="G1226" s="241">
        <v>425670</v>
      </c>
      <c r="H1226" s="241">
        <v>11664489</v>
      </c>
    </row>
    <row r="1227" spans="1:8" x14ac:dyDescent="0.25">
      <c r="A1227" t="s">
        <v>813</v>
      </c>
      <c r="B1227" s="241">
        <v>9189620</v>
      </c>
      <c r="C1227" s="241">
        <v>2217610</v>
      </c>
      <c r="D1227" s="241">
        <v>838135</v>
      </c>
      <c r="E1227" s="241">
        <v>1290387</v>
      </c>
      <c r="F1227" s="241">
        <v>1875959</v>
      </c>
      <c r="G1227" s="241">
        <v>404998</v>
      </c>
      <c r="H1227" s="241">
        <v>15816709</v>
      </c>
    </row>
    <row r="1228" spans="1:8" x14ac:dyDescent="0.25">
      <c r="A1228" t="s">
        <v>717</v>
      </c>
      <c r="B1228" s="241">
        <v>9061176</v>
      </c>
      <c r="C1228" s="241">
        <v>2060559</v>
      </c>
      <c r="D1228" s="241">
        <v>791889</v>
      </c>
      <c r="E1228" s="241">
        <v>1258709</v>
      </c>
      <c r="F1228" s="241">
        <v>1850432</v>
      </c>
      <c r="G1228" s="241">
        <v>452165</v>
      </c>
      <c r="H1228" s="241">
        <v>15474930</v>
      </c>
    </row>
    <row r="1229" spans="1:8" x14ac:dyDescent="0.25">
      <c r="A1229" t="s">
        <v>814</v>
      </c>
      <c r="B1229" s="241">
        <v>7790310</v>
      </c>
      <c r="C1229" s="241">
        <v>2985187</v>
      </c>
      <c r="D1229" s="241">
        <v>1175980</v>
      </c>
      <c r="E1229" s="241">
        <v>1220736</v>
      </c>
      <c r="F1229" s="241">
        <v>1968569</v>
      </c>
      <c r="G1229" s="241">
        <v>677740</v>
      </c>
      <c r="H1229" s="241">
        <v>15818522</v>
      </c>
    </row>
    <row r="1230" spans="1:8" x14ac:dyDescent="0.25">
      <c r="A1230" s="230" t="s">
        <v>815</v>
      </c>
      <c r="B1230" s="230">
        <f>SUM(B1210:B1229)</f>
        <v>119819509</v>
      </c>
      <c r="C1230" s="230">
        <f t="shared" ref="C1230:H1230" si="99">SUM(C1210:C1229)</f>
        <v>44010645</v>
      </c>
      <c r="D1230" s="230">
        <f t="shared" si="99"/>
        <v>16963273</v>
      </c>
      <c r="E1230" s="230">
        <f t="shared" si="99"/>
        <v>23823056</v>
      </c>
      <c r="F1230" s="230">
        <f t="shared" si="99"/>
        <v>42852422</v>
      </c>
      <c r="G1230" s="230">
        <f t="shared" si="99"/>
        <v>7893160</v>
      </c>
      <c r="H1230" s="230">
        <f t="shared" si="99"/>
        <v>255362065</v>
      </c>
    </row>
    <row r="1231" spans="1:8" x14ac:dyDescent="0.25">
      <c r="A1231" s="225" t="s">
        <v>816</v>
      </c>
      <c r="B1231" s="225">
        <f>B1230/20</f>
        <v>5990975.4500000002</v>
      </c>
      <c r="C1231" s="225">
        <f t="shared" ref="C1231:H1231" si="100">C1230/20</f>
        <v>2200532.25</v>
      </c>
      <c r="D1231" s="225">
        <f t="shared" si="100"/>
        <v>848163.65</v>
      </c>
      <c r="E1231" s="225">
        <f t="shared" si="100"/>
        <v>1191152.8</v>
      </c>
      <c r="F1231" s="225">
        <f t="shared" si="100"/>
        <v>2142621.1</v>
      </c>
      <c r="G1231" s="225">
        <f t="shared" si="100"/>
        <v>394658</v>
      </c>
      <c r="H1231" s="225">
        <f t="shared" si="100"/>
        <v>12768103.25</v>
      </c>
    </row>
    <row r="1233" spans="1:8" x14ac:dyDescent="0.25">
      <c r="A1233" t="s">
        <v>496</v>
      </c>
      <c r="B1233" s="241">
        <v>6773334</v>
      </c>
      <c r="C1233" s="241">
        <v>2630941</v>
      </c>
      <c r="D1233" s="241">
        <v>802846</v>
      </c>
      <c r="E1233" s="241">
        <v>1010280</v>
      </c>
      <c r="F1233" s="241">
        <v>2328521</v>
      </c>
      <c r="G1233" s="241">
        <v>466100</v>
      </c>
      <c r="H1233" s="241">
        <v>14012022</v>
      </c>
    </row>
    <row r="1234" spans="1:8" x14ac:dyDescent="0.25">
      <c r="A1234" t="s">
        <v>497</v>
      </c>
      <c r="B1234" s="241">
        <v>4895028</v>
      </c>
      <c r="C1234" s="241">
        <v>1962825</v>
      </c>
      <c r="D1234" s="241">
        <v>839712</v>
      </c>
      <c r="E1234" s="241">
        <v>984374</v>
      </c>
      <c r="F1234" s="241">
        <v>1565712</v>
      </c>
      <c r="G1234" s="241">
        <v>301221</v>
      </c>
      <c r="H1234" s="241">
        <v>10548872</v>
      </c>
    </row>
    <row r="1235" spans="1:8" x14ac:dyDescent="0.25">
      <c r="A1235" t="s">
        <v>500</v>
      </c>
      <c r="B1235" s="241">
        <v>4018627</v>
      </c>
      <c r="C1235" s="241">
        <v>2200090</v>
      </c>
      <c r="D1235" s="241">
        <v>771388</v>
      </c>
      <c r="E1235" s="241">
        <v>934002</v>
      </c>
      <c r="F1235" s="241">
        <v>1428414</v>
      </c>
      <c r="G1235" s="241">
        <v>348269</v>
      </c>
      <c r="H1235" s="241">
        <v>9700790</v>
      </c>
    </row>
    <row r="1236" spans="1:8" x14ac:dyDescent="0.25">
      <c r="A1236" t="s">
        <v>817</v>
      </c>
      <c r="B1236" s="241">
        <v>4255846</v>
      </c>
      <c r="C1236" s="241">
        <v>3508407</v>
      </c>
      <c r="D1236" s="241">
        <v>1081691</v>
      </c>
      <c r="E1236" s="241">
        <v>1088163</v>
      </c>
      <c r="F1236" s="241">
        <v>1956984</v>
      </c>
      <c r="G1236" s="241">
        <v>517070</v>
      </c>
      <c r="H1236" s="241">
        <v>12408161</v>
      </c>
    </row>
    <row r="1237" spans="1:8" x14ac:dyDescent="0.25">
      <c r="A1237" t="s">
        <v>720</v>
      </c>
      <c r="B1237" s="241">
        <v>3772541</v>
      </c>
      <c r="C1237" s="241">
        <v>2869968</v>
      </c>
      <c r="D1237" s="241">
        <v>868667</v>
      </c>
      <c r="E1237" s="241">
        <v>1165541</v>
      </c>
      <c r="F1237" s="241">
        <v>2420839</v>
      </c>
      <c r="G1237" s="241">
        <v>348200</v>
      </c>
      <c r="H1237" s="241">
        <v>11445756</v>
      </c>
    </row>
    <row r="1238" spans="1:8" x14ac:dyDescent="0.25">
      <c r="A1238" t="s">
        <v>501</v>
      </c>
      <c r="B1238" s="241">
        <v>4770357</v>
      </c>
      <c r="C1238" s="241">
        <v>3820836</v>
      </c>
      <c r="D1238" s="241">
        <v>1196290</v>
      </c>
      <c r="E1238" s="241">
        <v>1114402</v>
      </c>
      <c r="F1238" s="241">
        <v>2025903</v>
      </c>
      <c r="G1238" s="241">
        <v>363280</v>
      </c>
      <c r="H1238" s="241">
        <v>13291068</v>
      </c>
    </row>
    <row r="1239" spans="1:8" x14ac:dyDescent="0.25">
      <c r="A1239" t="s">
        <v>502</v>
      </c>
      <c r="B1239" s="241">
        <v>5476403</v>
      </c>
      <c r="C1239" s="241">
        <v>3830942</v>
      </c>
      <c r="D1239" s="241">
        <v>1238578</v>
      </c>
      <c r="E1239" s="241">
        <v>1327081</v>
      </c>
      <c r="F1239" s="241">
        <v>1684948</v>
      </c>
      <c r="G1239" s="241">
        <v>430142</v>
      </c>
      <c r="H1239" s="241">
        <v>13988094</v>
      </c>
    </row>
    <row r="1240" spans="1:8" x14ac:dyDescent="0.25">
      <c r="A1240" t="s">
        <v>505</v>
      </c>
      <c r="B1240" s="241">
        <v>3192401</v>
      </c>
      <c r="C1240" s="241">
        <v>3715361</v>
      </c>
      <c r="D1240" s="241">
        <v>932380</v>
      </c>
      <c r="E1240" s="241">
        <v>977287</v>
      </c>
      <c r="F1240" s="241">
        <v>1234085</v>
      </c>
      <c r="G1240" s="241">
        <v>322420</v>
      </c>
      <c r="H1240" s="241">
        <v>10373934</v>
      </c>
    </row>
    <row r="1241" spans="1:8" x14ac:dyDescent="0.25">
      <c r="A1241" t="s">
        <v>818</v>
      </c>
      <c r="B1241" s="241">
        <v>6568386</v>
      </c>
      <c r="C1241" s="241">
        <v>5000920</v>
      </c>
      <c r="D1241" s="241">
        <v>1427200</v>
      </c>
      <c r="E1241" s="241">
        <v>1106759</v>
      </c>
      <c r="F1241" s="241">
        <v>1722347</v>
      </c>
      <c r="G1241" s="241">
        <v>415386</v>
      </c>
      <c r="H1241" s="241">
        <v>16240998</v>
      </c>
    </row>
    <row r="1242" spans="1:8" x14ac:dyDescent="0.25">
      <c r="A1242" t="s">
        <v>721</v>
      </c>
      <c r="B1242" s="241">
        <v>10711509</v>
      </c>
      <c r="C1242" s="241">
        <v>3588983</v>
      </c>
      <c r="D1242" s="241">
        <v>1526593</v>
      </c>
      <c r="E1242" s="241">
        <v>994394</v>
      </c>
      <c r="F1242" s="241">
        <v>1788637</v>
      </c>
      <c r="G1242" s="241">
        <v>565024</v>
      </c>
      <c r="H1242" s="241">
        <v>19175140</v>
      </c>
    </row>
    <row r="1243" spans="1:8" x14ac:dyDescent="0.25">
      <c r="A1243" t="s">
        <v>506</v>
      </c>
      <c r="B1243" s="241">
        <v>7952319</v>
      </c>
      <c r="C1243" s="241">
        <v>3149394</v>
      </c>
      <c r="D1243" s="241">
        <v>1300265</v>
      </c>
      <c r="E1243" s="241">
        <v>1129270</v>
      </c>
      <c r="F1243" s="241">
        <v>2020035</v>
      </c>
      <c r="G1243" s="241">
        <v>389523</v>
      </c>
      <c r="H1243" s="241">
        <v>15940806</v>
      </c>
    </row>
    <row r="1244" spans="1:8" x14ac:dyDescent="0.25">
      <c r="A1244" t="s">
        <v>507</v>
      </c>
      <c r="B1244" s="241">
        <v>7556567</v>
      </c>
      <c r="C1244" s="241">
        <v>1940053</v>
      </c>
      <c r="D1244" s="241">
        <v>962283</v>
      </c>
      <c r="E1244" s="241">
        <v>924520</v>
      </c>
      <c r="F1244" s="241">
        <v>1481358</v>
      </c>
      <c r="G1244" s="241">
        <v>359627</v>
      </c>
      <c r="H1244" s="241">
        <v>13224408</v>
      </c>
    </row>
    <row r="1245" spans="1:8" x14ac:dyDescent="0.25">
      <c r="A1245" t="s">
        <v>510</v>
      </c>
      <c r="B1245" s="241">
        <v>7258585</v>
      </c>
      <c r="C1245" s="241">
        <v>2100859</v>
      </c>
      <c r="D1245" s="241">
        <v>715048</v>
      </c>
      <c r="E1245" s="241">
        <v>807133</v>
      </c>
      <c r="F1245" s="241">
        <v>1601370</v>
      </c>
      <c r="G1245" s="241">
        <v>292903</v>
      </c>
      <c r="H1245" s="241">
        <v>12775898</v>
      </c>
    </row>
    <row r="1246" spans="1:8" x14ac:dyDescent="0.25">
      <c r="A1246" t="s">
        <v>819</v>
      </c>
      <c r="B1246" s="241">
        <v>7204814</v>
      </c>
      <c r="C1246" s="241">
        <v>2079516</v>
      </c>
      <c r="D1246" s="241">
        <v>708585</v>
      </c>
      <c r="E1246" s="241">
        <v>1116235</v>
      </c>
      <c r="F1246" s="241">
        <v>1788609</v>
      </c>
      <c r="G1246" s="241">
        <v>357682</v>
      </c>
      <c r="H1246" s="241">
        <v>13255441</v>
      </c>
    </row>
    <row r="1247" spans="1:8" x14ac:dyDescent="0.25">
      <c r="A1247" t="s">
        <v>722</v>
      </c>
      <c r="B1247" s="241">
        <v>5824210</v>
      </c>
      <c r="C1247" s="241">
        <v>2071462</v>
      </c>
      <c r="D1247" s="241">
        <v>839566</v>
      </c>
      <c r="E1247" s="241">
        <v>916699</v>
      </c>
      <c r="F1247" s="241">
        <v>1511966</v>
      </c>
      <c r="G1247" s="241">
        <v>325876</v>
      </c>
      <c r="H1247" s="241">
        <v>11489779</v>
      </c>
    </row>
    <row r="1248" spans="1:8" x14ac:dyDescent="0.25">
      <c r="A1248" t="s">
        <v>511</v>
      </c>
      <c r="B1248" s="241">
        <v>5221387</v>
      </c>
      <c r="C1248" s="241">
        <v>2274028</v>
      </c>
      <c r="D1248" s="241">
        <v>850150</v>
      </c>
      <c r="E1248" s="241">
        <v>950361</v>
      </c>
      <c r="F1248" s="241">
        <v>1803775</v>
      </c>
      <c r="G1248" s="241">
        <v>421964</v>
      </c>
      <c r="H1248" s="241">
        <v>11521665</v>
      </c>
    </row>
    <row r="1249" spans="1:8" x14ac:dyDescent="0.25">
      <c r="A1249" t="s">
        <v>512</v>
      </c>
      <c r="B1249" s="241">
        <v>4644020</v>
      </c>
      <c r="C1249" s="241">
        <v>2052594</v>
      </c>
      <c r="D1249" s="241">
        <v>749907</v>
      </c>
      <c r="E1249" s="241">
        <v>929299</v>
      </c>
      <c r="F1249" s="241">
        <v>1402026</v>
      </c>
      <c r="G1249" s="241">
        <v>332491</v>
      </c>
      <c r="H1249" s="241">
        <v>10110337</v>
      </c>
    </row>
    <row r="1250" spans="1:8" x14ac:dyDescent="0.25">
      <c r="A1250" t="s">
        <v>515</v>
      </c>
      <c r="B1250" s="241">
        <v>4297297</v>
      </c>
      <c r="C1250" s="241">
        <v>1992536</v>
      </c>
      <c r="D1250" s="241">
        <v>791078</v>
      </c>
      <c r="E1250" s="241">
        <v>1151030</v>
      </c>
      <c r="F1250" s="241">
        <v>1177340</v>
      </c>
      <c r="G1250" s="241">
        <v>463301</v>
      </c>
      <c r="H1250" s="241">
        <v>9872582</v>
      </c>
    </row>
    <row r="1251" spans="1:8" x14ac:dyDescent="0.25">
      <c r="A1251" t="s">
        <v>820</v>
      </c>
      <c r="B1251" s="241">
        <v>5253746</v>
      </c>
      <c r="C1251" s="241">
        <v>1756888</v>
      </c>
      <c r="D1251" s="241">
        <v>644524</v>
      </c>
      <c r="E1251" s="241">
        <v>1131932</v>
      </c>
      <c r="F1251" s="241">
        <v>1540038</v>
      </c>
      <c r="G1251" s="241">
        <v>460168</v>
      </c>
      <c r="H1251" s="241">
        <v>10787296</v>
      </c>
    </row>
    <row r="1252" spans="1:8" x14ac:dyDescent="0.25">
      <c r="A1252" t="s">
        <v>723</v>
      </c>
      <c r="B1252" s="241">
        <v>4972432</v>
      </c>
      <c r="C1252" s="241">
        <v>2374025</v>
      </c>
      <c r="D1252" s="241">
        <v>814438</v>
      </c>
      <c r="E1252" s="241">
        <v>1216112</v>
      </c>
      <c r="F1252" s="241">
        <v>1717634</v>
      </c>
      <c r="G1252" s="241">
        <v>566078</v>
      </c>
      <c r="H1252" s="241">
        <v>11660719</v>
      </c>
    </row>
    <row r="1253" spans="1:8" x14ac:dyDescent="0.25">
      <c r="A1253" t="s">
        <v>516</v>
      </c>
      <c r="B1253" s="241">
        <v>4767459</v>
      </c>
      <c r="C1253" s="241">
        <v>2468166</v>
      </c>
      <c r="D1253" s="241">
        <v>772167</v>
      </c>
      <c r="E1253" s="241">
        <v>1623109</v>
      </c>
      <c r="F1253" s="241">
        <v>1946234</v>
      </c>
      <c r="G1253" s="241">
        <v>377512</v>
      </c>
      <c r="H1253" s="241">
        <v>11954647</v>
      </c>
    </row>
    <row r="1254" spans="1:8" x14ac:dyDescent="0.25">
      <c r="A1254" t="s">
        <v>517</v>
      </c>
      <c r="B1254" s="241">
        <v>4756969</v>
      </c>
      <c r="C1254" s="241">
        <v>2224039</v>
      </c>
      <c r="D1254" s="241">
        <v>764095</v>
      </c>
      <c r="E1254" s="241">
        <v>1999546</v>
      </c>
      <c r="F1254" s="241">
        <v>1559633</v>
      </c>
      <c r="G1254" s="241">
        <v>263033</v>
      </c>
      <c r="H1254" s="241">
        <v>11567315</v>
      </c>
    </row>
    <row r="1255" spans="1:8" x14ac:dyDescent="0.25">
      <c r="A1255" s="230" t="s">
        <v>821</v>
      </c>
      <c r="B1255" s="230">
        <f>SUM(B1233:B1254)</f>
        <v>124144237</v>
      </c>
      <c r="C1255" s="230">
        <f t="shared" ref="C1255:H1255" si="101">SUM(C1233:C1254)</f>
        <v>59612833</v>
      </c>
      <c r="D1255" s="230">
        <f t="shared" si="101"/>
        <v>20597451</v>
      </c>
      <c r="E1255" s="230">
        <f t="shared" si="101"/>
        <v>24597529</v>
      </c>
      <c r="F1255" s="230">
        <f t="shared" si="101"/>
        <v>37706408</v>
      </c>
      <c r="G1255" s="230">
        <f t="shared" si="101"/>
        <v>8687270</v>
      </c>
      <c r="H1255" s="230">
        <f t="shared" si="101"/>
        <v>275345728</v>
      </c>
    </row>
    <row r="1256" spans="1:8" x14ac:dyDescent="0.25">
      <c r="A1256" s="225" t="s">
        <v>822</v>
      </c>
      <c r="B1256" s="225">
        <f>B1255/22</f>
        <v>5642919.8636363633</v>
      </c>
      <c r="C1256" s="225">
        <f t="shared" ref="C1256:H1256" si="102">C1255/22</f>
        <v>2709674.2272727271</v>
      </c>
      <c r="D1256" s="225">
        <f t="shared" si="102"/>
        <v>936247.77272727271</v>
      </c>
      <c r="E1256" s="225">
        <f t="shared" si="102"/>
        <v>1118069.5</v>
      </c>
      <c r="F1256" s="225">
        <f t="shared" si="102"/>
        <v>1713927.6363636365</v>
      </c>
      <c r="G1256" s="225">
        <f t="shared" si="102"/>
        <v>394875.90909090912</v>
      </c>
      <c r="H1256" s="225">
        <f t="shared" si="102"/>
        <v>12515714.909090908</v>
      </c>
    </row>
    <row r="1258" spans="1:8" x14ac:dyDescent="0.25">
      <c r="A1258" t="s">
        <v>524</v>
      </c>
      <c r="B1258" s="241">
        <v>3830872</v>
      </c>
      <c r="C1258" s="241">
        <v>2269058</v>
      </c>
      <c r="D1258" s="241">
        <v>770945</v>
      </c>
      <c r="E1258" s="241">
        <v>1583751</v>
      </c>
      <c r="F1258" s="241">
        <v>1637418</v>
      </c>
      <c r="G1258" s="241">
        <v>268688</v>
      </c>
      <c r="H1258" s="241">
        <v>10360732</v>
      </c>
    </row>
    <row r="1259" spans="1:8" x14ac:dyDescent="0.25">
      <c r="A1259" t="s">
        <v>823</v>
      </c>
      <c r="B1259" s="241">
        <v>6253130</v>
      </c>
      <c r="C1259" s="241">
        <v>2248587</v>
      </c>
      <c r="D1259" s="241">
        <v>909017</v>
      </c>
      <c r="E1259" s="241">
        <v>1328023</v>
      </c>
      <c r="F1259" s="241">
        <v>1585561</v>
      </c>
      <c r="G1259" s="241">
        <v>318004</v>
      </c>
      <c r="H1259" s="241">
        <v>12642322</v>
      </c>
    </row>
    <row r="1260" spans="1:8" x14ac:dyDescent="0.25">
      <c r="A1260" t="s">
        <v>726</v>
      </c>
      <c r="B1260" s="241">
        <v>6069997</v>
      </c>
      <c r="C1260" s="241">
        <v>2529393</v>
      </c>
      <c r="D1260" s="241">
        <v>854680</v>
      </c>
      <c r="E1260" s="241">
        <v>1445048</v>
      </c>
      <c r="F1260" s="241">
        <v>1729235</v>
      </c>
      <c r="G1260" s="241">
        <v>446259</v>
      </c>
      <c r="H1260" s="241">
        <v>13074612</v>
      </c>
    </row>
    <row r="1261" spans="1:8" x14ac:dyDescent="0.25">
      <c r="A1261" t="s">
        <v>525</v>
      </c>
      <c r="B1261" s="241">
        <v>4858133</v>
      </c>
      <c r="C1261" s="241">
        <v>2095256</v>
      </c>
      <c r="D1261" s="241">
        <v>795780</v>
      </c>
      <c r="E1261" s="241">
        <v>1132213</v>
      </c>
      <c r="F1261" s="241">
        <v>1606184</v>
      </c>
      <c r="G1261" s="241">
        <v>296022</v>
      </c>
      <c r="H1261" s="241">
        <v>10783588</v>
      </c>
    </row>
    <row r="1262" spans="1:8" x14ac:dyDescent="0.25">
      <c r="A1262" t="s">
        <v>526</v>
      </c>
      <c r="B1262" s="241">
        <v>3049593</v>
      </c>
      <c r="C1262" s="241">
        <v>245866</v>
      </c>
      <c r="D1262" s="241">
        <v>208656</v>
      </c>
      <c r="E1262" s="241">
        <v>2475</v>
      </c>
      <c r="F1262" s="241">
        <v>390</v>
      </c>
      <c r="G1262" s="241" t="s">
        <v>547</v>
      </c>
      <c r="H1262" s="241">
        <v>3506980</v>
      </c>
    </row>
    <row r="1263" spans="1:8" x14ac:dyDescent="0.25">
      <c r="A1263" t="s">
        <v>529</v>
      </c>
      <c r="B1263" s="241">
        <v>3132624</v>
      </c>
      <c r="C1263" s="241">
        <v>1542628</v>
      </c>
      <c r="D1263" s="241">
        <v>384284</v>
      </c>
      <c r="E1263" s="241">
        <v>1096405</v>
      </c>
      <c r="F1263" s="241">
        <v>1325621</v>
      </c>
      <c r="G1263" s="241">
        <v>243530</v>
      </c>
      <c r="H1263" s="241">
        <v>7725092</v>
      </c>
    </row>
    <row r="1264" spans="1:8" x14ac:dyDescent="0.25">
      <c r="A1264" t="s">
        <v>824</v>
      </c>
      <c r="B1264" s="241">
        <v>6473073</v>
      </c>
      <c r="C1264" s="241">
        <v>3485998</v>
      </c>
      <c r="D1264" s="241">
        <v>935959</v>
      </c>
      <c r="E1264" s="241">
        <v>1727658</v>
      </c>
      <c r="F1264" s="241">
        <v>1820608</v>
      </c>
      <c r="G1264" s="241">
        <v>455754</v>
      </c>
      <c r="H1264" s="241">
        <v>14899050</v>
      </c>
    </row>
    <row r="1265" spans="1:8" x14ac:dyDescent="0.25">
      <c r="A1265" t="s">
        <v>727</v>
      </c>
      <c r="B1265" s="241">
        <v>4548663</v>
      </c>
      <c r="C1265" s="241">
        <v>2400046</v>
      </c>
      <c r="D1265" s="241">
        <v>763552</v>
      </c>
      <c r="E1265" s="241">
        <v>1394800</v>
      </c>
      <c r="F1265" s="241">
        <v>1952584</v>
      </c>
      <c r="G1265" s="241">
        <v>336960</v>
      </c>
      <c r="H1265" s="241">
        <v>11396605</v>
      </c>
    </row>
    <row r="1266" spans="1:8" x14ac:dyDescent="0.25">
      <c r="A1266" t="s">
        <v>530</v>
      </c>
      <c r="B1266" s="241">
        <v>5181894</v>
      </c>
      <c r="C1266" s="241">
        <v>2510817</v>
      </c>
      <c r="D1266" s="241">
        <v>882684</v>
      </c>
      <c r="E1266" s="241">
        <v>1411578</v>
      </c>
      <c r="F1266" s="241">
        <v>2173506</v>
      </c>
      <c r="G1266" s="241">
        <v>390015</v>
      </c>
      <c r="H1266" s="241">
        <v>12550494</v>
      </c>
    </row>
    <row r="1267" spans="1:8" x14ac:dyDescent="0.25">
      <c r="A1267" t="s">
        <v>531</v>
      </c>
      <c r="B1267" s="241">
        <v>4130422</v>
      </c>
      <c r="C1267" s="241">
        <v>2680139</v>
      </c>
      <c r="D1267" s="241">
        <v>788136</v>
      </c>
      <c r="E1267" s="241">
        <v>1445580</v>
      </c>
      <c r="F1267" s="241">
        <v>1706736</v>
      </c>
      <c r="G1267" s="241">
        <v>366809</v>
      </c>
      <c r="H1267" s="241">
        <v>11117822</v>
      </c>
    </row>
    <row r="1268" spans="1:8" x14ac:dyDescent="0.25">
      <c r="A1268" t="s">
        <v>534</v>
      </c>
      <c r="B1268" s="241">
        <v>4254472</v>
      </c>
      <c r="C1268" s="241">
        <v>2736190</v>
      </c>
      <c r="D1268" s="241">
        <v>921658</v>
      </c>
      <c r="E1268" s="241">
        <v>1165531</v>
      </c>
      <c r="F1268" s="241">
        <v>1733483</v>
      </c>
      <c r="G1268" s="241">
        <v>289695</v>
      </c>
      <c r="H1268" s="241">
        <v>11101029</v>
      </c>
    </row>
    <row r="1269" spans="1:8" x14ac:dyDescent="0.25">
      <c r="A1269" t="s">
        <v>825</v>
      </c>
      <c r="B1269" s="241">
        <v>4260804</v>
      </c>
      <c r="C1269" s="241">
        <v>2555516</v>
      </c>
      <c r="D1269" s="241">
        <v>792554</v>
      </c>
      <c r="E1269" s="241">
        <v>1159125</v>
      </c>
      <c r="F1269" s="241">
        <v>1755897</v>
      </c>
      <c r="G1269" s="241">
        <v>343314</v>
      </c>
      <c r="H1269" s="241">
        <v>10867210</v>
      </c>
    </row>
    <row r="1270" spans="1:8" x14ac:dyDescent="0.25">
      <c r="A1270" t="s">
        <v>728</v>
      </c>
      <c r="B1270" s="241">
        <v>3656046</v>
      </c>
      <c r="C1270" s="241">
        <v>2514592</v>
      </c>
      <c r="D1270" s="241">
        <v>810401</v>
      </c>
      <c r="E1270" s="241">
        <v>1528287</v>
      </c>
      <c r="F1270" s="241">
        <v>1819333</v>
      </c>
      <c r="G1270" s="241">
        <v>273216</v>
      </c>
      <c r="H1270" s="241">
        <v>10601875</v>
      </c>
    </row>
    <row r="1271" spans="1:8" x14ac:dyDescent="0.25">
      <c r="A1271" t="s">
        <v>535</v>
      </c>
      <c r="B1271" s="241">
        <v>4046424</v>
      </c>
      <c r="C1271" s="241">
        <v>3584730</v>
      </c>
      <c r="D1271" s="241">
        <v>902043</v>
      </c>
      <c r="E1271" s="241">
        <v>1313777</v>
      </c>
      <c r="F1271" s="241">
        <v>1878715</v>
      </c>
      <c r="G1271" s="241">
        <v>359729</v>
      </c>
      <c r="H1271" s="241">
        <v>12085418</v>
      </c>
    </row>
    <row r="1272" spans="1:8" x14ac:dyDescent="0.25">
      <c r="A1272" t="s">
        <v>536</v>
      </c>
      <c r="B1272" s="241">
        <v>3130427</v>
      </c>
      <c r="C1272" s="241">
        <v>2500664</v>
      </c>
      <c r="D1272" s="241">
        <v>736570</v>
      </c>
      <c r="E1272" s="241">
        <v>1473058</v>
      </c>
      <c r="F1272" s="241">
        <v>1404204</v>
      </c>
      <c r="G1272" s="241">
        <v>286114</v>
      </c>
      <c r="H1272" s="241">
        <v>9531037</v>
      </c>
    </row>
    <row r="1273" spans="1:8" x14ac:dyDescent="0.25">
      <c r="A1273" t="s">
        <v>539</v>
      </c>
      <c r="B1273" s="241">
        <v>3777130</v>
      </c>
      <c r="C1273" s="241">
        <v>2536116</v>
      </c>
      <c r="D1273" s="241">
        <v>734976</v>
      </c>
      <c r="E1273" s="241">
        <v>1249346</v>
      </c>
      <c r="F1273" s="241">
        <v>1696536</v>
      </c>
      <c r="G1273" s="241">
        <v>383543</v>
      </c>
      <c r="H1273" s="241">
        <v>10377647</v>
      </c>
    </row>
    <row r="1274" spans="1:8" x14ac:dyDescent="0.25">
      <c r="A1274" t="s">
        <v>826</v>
      </c>
      <c r="B1274" s="241">
        <v>3458710</v>
      </c>
      <c r="C1274" s="241">
        <v>2016824</v>
      </c>
      <c r="D1274" s="241">
        <v>727749</v>
      </c>
      <c r="E1274" s="241">
        <v>1443884</v>
      </c>
      <c r="F1274" s="241">
        <v>1378807</v>
      </c>
      <c r="G1274" s="241">
        <v>371321</v>
      </c>
      <c r="H1274" s="241">
        <v>9397295</v>
      </c>
    </row>
    <row r="1275" spans="1:8" x14ac:dyDescent="0.25">
      <c r="A1275" t="s">
        <v>729</v>
      </c>
      <c r="B1275" s="241">
        <v>6032125</v>
      </c>
      <c r="C1275" s="241">
        <v>2568014</v>
      </c>
      <c r="D1275" s="241">
        <v>806494</v>
      </c>
      <c r="E1275" s="241">
        <v>1472020</v>
      </c>
      <c r="F1275" s="241">
        <v>1968102</v>
      </c>
      <c r="G1275" s="241">
        <v>483252</v>
      </c>
      <c r="H1275" s="241">
        <v>13330007</v>
      </c>
    </row>
    <row r="1276" spans="1:8" x14ac:dyDescent="0.25">
      <c r="A1276" t="s">
        <v>540</v>
      </c>
      <c r="B1276" s="241">
        <v>4472907</v>
      </c>
      <c r="C1276" s="241">
        <v>2314661</v>
      </c>
      <c r="D1276" s="241">
        <v>752899</v>
      </c>
      <c r="E1276" s="241">
        <v>1363763</v>
      </c>
      <c r="F1276" s="241">
        <v>1849551</v>
      </c>
      <c r="G1276" s="241">
        <v>394516</v>
      </c>
      <c r="H1276" s="241">
        <v>11148297</v>
      </c>
    </row>
    <row r="1277" spans="1:8" x14ac:dyDescent="0.25">
      <c r="A1277" t="s">
        <v>541</v>
      </c>
      <c r="B1277" s="241">
        <v>4161892</v>
      </c>
      <c r="C1277" s="241">
        <v>2196804</v>
      </c>
      <c r="D1277" s="241">
        <v>814963</v>
      </c>
      <c r="E1277" s="241">
        <v>1433856</v>
      </c>
      <c r="F1277" s="241">
        <v>1337607</v>
      </c>
      <c r="G1277" s="241">
        <v>321162</v>
      </c>
      <c r="H1277" s="241">
        <v>10266284</v>
      </c>
    </row>
    <row r="1278" spans="1:8" x14ac:dyDescent="0.25">
      <c r="A1278" t="s">
        <v>544</v>
      </c>
      <c r="B1278" s="241">
        <v>2582944</v>
      </c>
      <c r="C1278" s="241">
        <v>1825792</v>
      </c>
      <c r="D1278" s="241">
        <v>634753</v>
      </c>
      <c r="E1278" s="241">
        <v>979147</v>
      </c>
      <c r="F1278" s="241">
        <v>1517450</v>
      </c>
      <c r="G1278" s="241">
        <v>274026</v>
      </c>
      <c r="H1278" s="241">
        <v>7814112</v>
      </c>
    </row>
    <row r="1279" spans="1:8" x14ac:dyDescent="0.25">
      <c r="A1279" s="230" t="s">
        <v>827</v>
      </c>
      <c r="B1279" s="230">
        <f>SUM(B1258:B1278)</f>
        <v>91362282</v>
      </c>
      <c r="C1279" s="230">
        <f t="shared" ref="C1279:H1279" si="103">SUM(C1258:C1278)</f>
        <v>49357691</v>
      </c>
      <c r="D1279" s="230">
        <f t="shared" si="103"/>
        <v>15928753</v>
      </c>
      <c r="E1279" s="230">
        <f t="shared" si="103"/>
        <v>27149325</v>
      </c>
      <c r="F1279" s="230">
        <f t="shared" si="103"/>
        <v>33877528</v>
      </c>
      <c r="G1279" s="230">
        <f t="shared" si="103"/>
        <v>6901929</v>
      </c>
      <c r="H1279" s="230">
        <f t="shared" si="103"/>
        <v>224577508</v>
      </c>
    </row>
    <row r="1280" spans="1:8" x14ac:dyDescent="0.25">
      <c r="A1280" s="225" t="s">
        <v>828</v>
      </c>
      <c r="B1280" s="225">
        <f>B1279/21</f>
        <v>4350584.8571428573</v>
      </c>
      <c r="C1280" s="225">
        <f t="shared" ref="C1280:H1280" si="104">C1279/21</f>
        <v>2350366.2380952379</v>
      </c>
      <c r="D1280" s="225">
        <f t="shared" si="104"/>
        <v>758512.04761904757</v>
      </c>
      <c r="E1280" s="225">
        <f t="shared" si="104"/>
        <v>1292825</v>
      </c>
      <c r="F1280" s="225">
        <f t="shared" si="104"/>
        <v>1613215.6190476189</v>
      </c>
      <c r="G1280" s="225">
        <f t="shared" si="104"/>
        <v>328663.28571428574</v>
      </c>
      <c r="H1280" s="225">
        <f t="shared" si="104"/>
        <v>10694167.047619049</v>
      </c>
    </row>
    <row r="1281" spans="1:8" x14ac:dyDescent="0.25">
      <c r="A1281" s="230"/>
      <c r="B1281" s="230"/>
      <c r="C1281" s="230"/>
      <c r="D1281" s="230"/>
      <c r="E1281" s="230"/>
      <c r="F1281" s="230"/>
      <c r="G1281" s="230"/>
      <c r="H1281" s="230"/>
    </row>
    <row r="1282" spans="1:8" x14ac:dyDescent="0.25">
      <c r="A1282" s="230"/>
      <c r="B1282" s="230"/>
      <c r="C1282" s="230"/>
      <c r="D1282" s="230"/>
      <c r="E1282" s="230"/>
      <c r="F1282" s="230"/>
      <c r="G1282" s="230"/>
      <c r="H1282" s="230"/>
    </row>
    <row r="1283" spans="1:8" ht="21" x14ac:dyDescent="0.35">
      <c r="A1283" s="117">
        <v>2012</v>
      </c>
    </row>
    <row r="1284" spans="1:8" ht="21" x14ac:dyDescent="0.35">
      <c r="A1284" s="117"/>
    </row>
    <row r="1285" spans="1:8" x14ac:dyDescent="0.25">
      <c r="A1285" t="s">
        <v>829</v>
      </c>
      <c r="B1285" s="241">
        <v>3414225</v>
      </c>
      <c r="C1285" s="241">
        <v>1847255</v>
      </c>
      <c r="D1285" s="241">
        <v>570361</v>
      </c>
      <c r="E1285" s="241">
        <v>1011149</v>
      </c>
      <c r="F1285" s="241">
        <v>1949889</v>
      </c>
      <c r="G1285" s="241">
        <v>249755</v>
      </c>
      <c r="H1285" s="241">
        <v>9042634</v>
      </c>
    </row>
    <row r="1286" spans="1:8" x14ac:dyDescent="0.25">
      <c r="A1286" t="s">
        <v>732</v>
      </c>
      <c r="B1286" s="241">
        <v>3401531</v>
      </c>
      <c r="C1286" s="241">
        <v>2287000</v>
      </c>
      <c r="D1286" s="241">
        <v>774418</v>
      </c>
      <c r="E1286" s="241">
        <v>1260511</v>
      </c>
      <c r="F1286" s="241">
        <v>1819342</v>
      </c>
      <c r="G1286" s="241">
        <v>289145</v>
      </c>
      <c r="H1286" s="241">
        <v>9831947</v>
      </c>
    </row>
    <row r="1287" spans="1:8" x14ac:dyDescent="0.25">
      <c r="A1287" t="s">
        <v>548</v>
      </c>
      <c r="B1287" s="241">
        <v>3110031</v>
      </c>
      <c r="C1287" s="241">
        <v>2378535</v>
      </c>
      <c r="D1287" s="241">
        <v>745577</v>
      </c>
      <c r="E1287" s="241">
        <v>1080501</v>
      </c>
      <c r="F1287" s="241">
        <v>1863668</v>
      </c>
      <c r="G1287" s="241">
        <v>328905</v>
      </c>
      <c r="H1287" s="241">
        <v>9507217</v>
      </c>
    </row>
    <row r="1288" spans="1:8" x14ac:dyDescent="0.25">
      <c r="A1288" t="s">
        <v>549</v>
      </c>
      <c r="B1288" s="241">
        <v>4829511</v>
      </c>
      <c r="C1288" s="241">
        <v>2886089</v>
      </c>
      <c r="D1288" s="241">
        <v>847535</v>
      </c>
      <c r="E1288" s="241">
        <v>1141558</v>
      </c>
      <c r="F1288" s="241">
        <v>2062612</v>
      </c>
      <c r="G1288" s="241">
        <v>305929</v>
      </c>
      <c r="H1288" s="241">
        <v>12073234</v>
      </c>
    </row>
    <row r="1289" spans="1:8" x14ac:dyDescent="0.25">
      <c r="A1289" t="s">
        <v>552</v>
      </c>
      <c r="B1289" s="241">
        <v>2846500</v>
      </c>
      <c r="C1289" s="241">
        <v>2226127</v>
      </c>
      <c r="D1289" s="241">
        <v>682181</v>
      </c>
      <c r="E1289" s="241">
        <v>869463</v>
      </c>
      <c r="F1289" s="241">
        <v>1707387</v>
      </c>
      <c r="G1289" s="241">
        <v>209696</v>
      </c>
      <c r="H1289" s="241">
        <v>8541354</v>
      </c>
    </row>
    <row r="1290" spans="1:8" x14ac:dyDescent="0.25">
      <c r="A1290" t="s">
        <v>830</v>
      </c>
      <c r="B1290" s="241">
        <v>4858430</v>
      </c>
      <c r="C1290" s="241">
        <v>3188538</v>
      </c>
      <c r="D1290" s="241">
        <v>894744</v>
      </c>
      <c r="E1290" s="241">
        <v>1218472</v>
      </c>
      <c r="F1290" s="241">
        <v>2146665</v>
      </c>
      <c r="G1290" s="241">
        <v>460346</v>
      </c>
      <c r="H1290" s="241">
        <v>12767195</v>
      </c>
    </row>
    <row r="1291" spans="1:8" x14ac:dyDescent="0.25">
      <c r="A1291" t="s">
        <v>733</v>
      </c>
      <c r="B1291" s="241">
        <v>6983147</v>
      </c>
      <c r="C1291" s="241">
        <v>3506532</v>
      </c>
      <c r="D1291" s="241">
        <v>1080107</v>
      </c>
      <c r="E1291" s="241">
        <v>1215751</v>
      </c>
      <c r="F1291" s="241">
        <v>2172550</v>
      </c>
      <c r="G1291" s="241">
        <v>441160</v>
      </c>
      <c r="H1291" s="241">
        <v>15399247</v>
      </c>
    </row>
    <row r="1292" spans="1:8" x14ac:dyDescent="0.25">
      <c r="A1292" t="s">
        <v>553</v>
      </c>
      <c r="B1292" s="241">
        <v>5808744</v>
      </c>
      <c r="C1292" s="241">
        <v>2600748</v>
      </c>
      <c r="D1292" s="241">
        <v>864255</v>
      </c>
      <c r="E1292" s="241">
        <v>1379423</v>
      </c>
      <c r="F1292" s="241">
        <v>1847147</v>
      </c>
      <c r="G1292" s="241">
        <v>312989</v>
      </c>
      <c r="H1292" s="241">
        <v>12813306</v>
      </c>
    </row>
    <row r="1293" spans="1:8" x14ac:dyDescent="0.25">
      <c r="A1293" t="s">
        <v>554</v>
      </c>
      <c r="B1293" s="241">
        <v>4541811</v>
      </c>
      <c r="C1293" s="241">
        <v>2533324</v>
      </c>
      <c r="D1293" s="241">
        <v>770109</v>
      </c>
      <c r="E1293" s="241">
        <v>1311922</v>
      </c>
      <c r="F1293" s="241">
        <v>1534283</v>
      </c>
      <c r="G1293" s="241">
        <v>346684</v>
      </c>
      <c r="H1293" s="241">
        <v>11038133</v>
      </c>
    </row>
    <row r="1294" spans="1:8" x14ac:dyDescent="0.25">
      <c r="A1294" t="s">
        <v>557</v>
      </c>
      <c r="B1294" s="241">
        <v>6722235</v>
      </c>
      <c r="C1294" s="241">
        <v>2616765</v>
      </c>
      <c r="D1294" s="241">
        <v>875122</v>
      </c>
      <c r="E1294" s="241">
        <v>1123138</v>
      </c>
      <c r="F1294" s="241">
        <v>1479093</v>
      </c>
      <c r="G1294" s="241">
        <v>376045</v>
      </c>
      <c r="H1294" s="241">
        <v>13192398</v>
      </c>
    </row>
    <row r="1295" spans="1:8" x14ac:dyDescent="0.25">
      <c r="A1295" t="s">
        <v>831</v>
      </c>
      <c r="B1295" s="241">
        <v>6624204</v>
      </c>
      <c r="C1295" s="241">
        <v>3272700</v>
      </c>
      <c r="D1295" s="241">
        <v>1036401</v>
      </c>
      <c r="E1295" s="241">
        <v>1092793</v>
      </c>
      <c r="F1295" s="241">
        <v>1949666</v>
      </c>
      <c r="G1295" s="241">
        <v>362298</v>
      </c>
      <c r="H1295" s="241">
        <v>14338062</v>
      </c>
    </row>
    <row r="1296" spans="1:8" x14ac:dyDescent="0.25">
      <c r="A1296" t="s">
        <v>734</v>
      </c>
      <c r="B1296" s="241">
        <v>7749802</v>
      </c>
      <c r="C1296" s="241">
        <v>3114992</v>
      </c>
      <c r="D1296" s="241">
        <v>1190466</v>
      </c>
      <c r="E1296" s="241">
        <v>1210747</v>
      </c>
      <c r="F1296" s="241">
        <v>1947483</v>
      </c>
      <c r="G1296" s="241">
        <v>513229</v>
      </c>
      <c r="H1296" s="241">
        <v>15726719</v>
      </c>
    </row>
    <row r="1297" spans="1:8" x14ac:dyDescent="0.25">
      <c r="A1297" t="s">
        <v>558</v>
      </c>
      <c r="B1297" s="241">
        <v>6139634</v>
      </c>
      <c r="C1297" s="241">
        <v>3936593</v>
      </c>
      <c r="D1297" s="241">
        <v>1134046</v>
      </c>
      <c r="E1297" s="241">
        <v>1083240</v>
      </c>
      <c r="F1297" s="241">
        <v>1965882</v>
      </c>
      <c r="G1297" s="241">
        <v>472246</v>
      </c>
      <c r="H1297" s="241">
        <v>14731641</v>
      </c>
    </row>
    <row r="1298" spans="1:8" x14ac:dyDescent="0.25">
      <c r="A1298" t="s">
        <v>559</v>
      </c>
      <c r="B1298" s="241">
        <v>5285062</v>
      </c>
      <c r="C1298" s="241">
        <v>4005720</v>
      </c>
      <c r="D1298" s="241">
        <v>1066202</v>
      </c>
      <c r="E1298" s="241">
        <v>1292488</v>
      </c>
      <c r="F1298" s="241">
        <v>2071108</v>
      </c>
      <c r="G1298" s="241">
        <v>432579</v>
      </c>
      <c r="H1298" s="241">
        <v>14153159</v>
      </c>
    </row>
    <row r="1299" spans="1:8" x14ac:dyDescent="0.25">
      <c r="A1299" t="s">
        <v>562</v>
      </c>
      <c r="B1299" s="241">
        <v>3764610</v>
      </c>
      <c r="C1299" s="241">
        <v>2859479</v>
      </c>
      <c r="D1299" s="241">
        <v>775604</v>
      </c>
      <c r="E1299" s="241">
        <v>1085934</v>
      </c>
      <c r="F1299" s="241">
        <v>1617573</v>
      </c>
      <c r="G1299" s="241">
        <v>326662</v>
      </c>
      <c r="H1299" s="241">
        <v>10429862</v>
      </c>
    </row>
    <row r="1300" spans="1:8" x14ac:dyDescent="0.25">
      <c r="A1300" t="s">
        <v>832</v>
      </c>
      <c r="B1300" s="241">
        <v>5419148</v>
      </c>
      <c r="C1300" s="241">
        <v>3256058</v>
      </c>
      <c r="D1300" s="241">
        <v>925307</v>
      </c>
      <c r="E1300" s="241">
        <v>1332604</v>
      </c>
      <c r="F1300" s="241">
        <v>1705337</v>
      </c>
      <c r="G1300" s="241">
        <v>373401</v>
      </c>
      <c r="H1300" s="241">
        <v>13011855</v>
      </c>
    </row>
    <row r="1301" spans="1:8" x14ac:dyDescent="0.25">
      <c r="A1301" t="s">
        <v>735</v>
      </c>
      <c r="B1301" s="241">
        <v>6756304</v>
      </c>
      <c r="C1301" s="241">
        <v>3416788</v>
      </c>
      <c r="D1301" s="241">
        <v>1269900</v>
      </c>
      <c r="E1301" s="241">
        <v>1419297</v>
      </c>
      <c r="F1301" s="241">
        <v>2059237</v>
      </c>
      <c r="G1301" s="241">
        <v>545183</v>
      </c>
      <c r="H1301" s="241">
        <v>15466709</v>
      </c>
    </row>
    <row r="1302" spans="1:8" x14ac:dyDescent="0.25">
      <c r="A1302" t="s">
        <v>563</v>
      </c>
      <c r="B1302" s="241">
        <v>8163440</v>
      </c>
      <c r="C1302" s="241">
        <v>2960184</v>
      </c>
      <c r="D1302" s="241">
        <v>1055534</v>
      </c>
      <c r="E1302" s="241">
        <v>1173027</v>
      </c>
      <c r="F1302" s="241">
        <v>1582917</v>
      </c>
      <c r="G1302" s="241">
        <v>447193</v>
      </c>
      <c r="H1302" s="241">
        <v>15382295</v>
      </c>
    </row>
    <row r="1303" spans="1:8" x14ac:dyDescent="0.25">
      <c r="A1303" t="s">
        <v>564</v>
      </c>
      <c r="B1303" s="241">
        <v>5706347</v>
      </c>
      <c r="C1303" s="241">
        <v>2135478</v>
      </c>
      <c r="D1303" s="241">
        <v>789556</v>
      </c>
      <c r="E1303" s="241">
        <v>1028875</v>
      </c>
      <c r="F1303" s="241">
        <v>1309172</v>
      </c>
      <c r="G1303" s="241">
        <v>379278</v>
      </c>
      <c r="H1303" s="241">
        <v>11348706</v>
      </c>
    </row>
    <row r="1304" spans="1:8" x14ac:dyDescent="0.25">
      <c r="A1304" t="s">
        <v>833</v>
      </c>
      <c r="B1304" s="241">
        <v>10651831</v>
      </c>
      <c r="C1304" s="241">
        <v>2989167</v>
      </c>
      <c r="D1304" s="241">
        <v>1202624</v>
      </c>
      <c r="E1304" s="241">
        <v>1066476</v>
      </c>
      <c r="F1304" s="241">
        <v>1344904</v>
      </c>
      <c r="G1304" s="241">
        <v>723548</v>
      </c>
      <c r="H1304" s="241">
        <v>17978550</v>
      </c>
    </row>
    <row r="1305" spans="1:8" x14ac:dyDescent="0.25">
      <c r="A1305" t="s">
        <v>834</v>
      </c>
      <c r="B1305" s="241">
        <v>9686861</v>
      </c>
      <c r="C1305" s="241">
        <v>3162966</v>
      </c>
      <c r="D1305" s="241">
        <v>1079452</v>
      </c>
      <c r="E1305" s="241">
        <v>1109232</v>
      </c>
      <c r="F1305" s="241">
        <v>1725288</v>
      </c>
      <c r="G1305" s="241">
        <v>592022</v>
      </c>
      <c r="H1305" s="241">
        <v>17355821</v>
      </c>
    </row>
    <row r="1306" spans="1:8" x14ac:dyDescent="0.25">
      <c r="A1306" t="s">
        <v>736</v>
      </c>
      <c r="B1306" s="241">
        <v>8645461</v>
      </c>
      <c r="C1306" s="241">
        <v>3668785</v>
      </c>
      <c r="D1306" s="241">
        <v>1193692</v>
      </c>
      <c r="E1306" s="241">
        <v>1337083</v>
      </c>
      <c r="F1306" s="241">
        <v>2017801</v>
      </c>
      <c r="G1306" s="241">
        <v>399242</v>
      </c>
      <c r="H1306" s="241">
        <v>17262064</v>
      </c>
    </row>
    <row r="1307" spans="1:8" x14ac:dyDescent="0.25">
      <c r="A1307" s="230" t="s">
        <v>835</v>
      </c>
      <c r="B1307" s="230">
        <f>SUM(B1285:B1306)</f>
        <v>131108869</v>
      </c>
      <c r="C1307" s="230">
        <f t="shared" ref="C1307:H1307" si="105">SUM(C1285:C1306)</f>
        <v>64849823</v>
      </c>
      <c r="D1307" s="230">
        <f t="shared" si="105"/>
        <v>20823193</v>
      </c>
      <c r="E1307" s="230">
        <f t="shared" si="105"/>
        <v>25843684</v>
      </c>
      <c r="F1307" s="230">
        <f t="shared" si="105"/>
        <v>39879004</v>
      </c>
      <c r="G1307" s="230">
        <f t="shared" si="105"/>
        <v>8887535</v>
      </c>
      <c r="H1307" s="230">
        <f t="shared" si="105"/>
        <v>291392108</v>
      </c>
    </row>
    <row r="1308" spans="1:8" x14ac:dyDescent="0.25">
      <c r="A1308" s="225" t="s">
        <v>836</v>
      </c>
      <c r="B1308" s="225">
        <f>B1307/22</f>
        <v>5959494.0454545459</v>
      </c>
      <c r="C1308" s="225">
        <f t="shared" ref="C1308:H1308" si="106">C1307/22</f>
        <v>2947719.2272727271</v>
      </c>
      <c r="D1308" s="225">
        <f t="shared" si="106"/>
        <v>946508.77272727271</v>
      </c>
      <c r="E1308" s="225">
        <f t="shared" si="106"/>
        <v>1174712.9090909092</v>
      </c>
      <c r="F1308" s="225">
        <f t="shared" si="106"/>
        <v>1812682</v>
      </c>
      <c r="G1308" s="225">
        <f t="shared" si="106"/>
        <v>403978.86363636365</v>
      </c>
      <c r="H1308" s="225">
        <f t="shared" si="106"/>
        <v>13245095.818181818</v>
      </c>
    </row>
    <row r="1310" spans="1:8" x14ac:dyDescent="0.25">
      <c r="A1310" t="s">
        <v>570</v>
      </c>
      <c r="B1310" s="241">
        <v>9042102</v>
      </c>
      <c r="C1310" s="241">
        <v>4530847</v>
      </c>
      <c r="D1310" s="241">
        <v>1598350</v>
      </c>
      <c r="E1310" s="241">
        <v>1452767</v>
      </c>
      <c r="F1310" s="241">
        <v>2208519</v>
      </c>
      <c r="G1310" s="241">
        <v>606922</v>
      </c>
      <c r="H1310" s="241">
        <v>19439507</v>
      </c>
    </row>
    <row r="1311" spans="1:8" x14ac:dyDescent="0.25">
      <c r="A1311" t="s">
        <v>573</v>
      </c>
      <c r="B1311" s="241">
        <v>4224451</v>
      </c>
      <c r="C1311" s="241">
        <v>3244199</v>
      </c>
      <c r="D1311" s="241">
        <v>812926</v>
      </c>
      <c r="E1311" s="241">
        <v>941203</v>
      </c>
      <c r="F1311" s="241">
        <v>1622042</v>
      </c>
      <c r="G1311" s="241">
        <v>305952</v>
      </c>
      <c r="H1311" s="241">
        <v>11150773</v>
      </c>
    </row>
    <row r="1312" spans="1:8" x14ac:dyDescent="0.25">
      <c r="A1312" t="s">
        <v>837</v>
      </c>
      <c r="B1312" s="241">
        <v>4853794</v>
      </c>
      <c r="C1312" s="241">
        <v>2850184</v>
      </c>
      <c r="D1312" s="241">
        <v>855095</v>
      </c>
      <c r="E1312" s="241">
        <v>1107481</v>
      </c>
      <c r="F1312" s="241">
        <v>1397241</v>
      </c>
      <c r="G1312" s="241">
        <v>258894</v>
      </c>
      <c r="H1312" s="241">
        <v>11322689</v>
      </c>
    </row>
    <row r="1313" spans="1:8" x14ac:dyDescent="0.25">
      <c r="A1313" t="s">
        <v>739</v>
      </c>
      <c r="B1313" s="241">
        <v>7188795</v>
      </c>
      <c r="C1313" s="241">
        <v>4053559</v>
      </c>
      <c r="D1313" s="241">
        <v>1245891</v>
      </c>
      <c r="E1313" s="241">
        <v>1175398</v>
      </c>
      <c r="F1313" s="241">
        <v>1875398</v>
      </c>
      <c r="G1313" s="241">
        <v>418182</v>
      </c>
      <c r="H1313" s="241">
        <v>15957223</v>
      </c>
    </row>
    <row r="1314" spans="1:8" x14ac:dyDescent="0.25">
      <c r="A1314" t="s">
        <v>574</v>
      </c>
      <c r="B1314" s="241">
        <v>5526012</v>
      </c>
      <c r="C1314" s="241">
        <v>4724505</v>
      </c>
      <c r="D1314" s="241">
        <v>1204598</v>
      </c>
      <c r="E1314" s="241">
        <v>1452277</v>
      </c>
      <c r="F1314" s="241">
        <v>1957034</v>
      </c>
      <c r="G1314" s="241">
        <v>534198</v>
      </c>
      <c r="H1314" s="241">
        <v>15398624</v>
      </c>
    </row>
    <row r="1315" spans="1:8" x14ac:dyDescent="0.25">
      <c r="A1315" t="s">
        <v>575</v>
      </c>
      <c r="B1315" s="241">
        <v>4253754</v>
      </c>
      <c r="C1315" s="241">
        <v>4239632</v>
      </c>
      <c r="D1315" s="241">
        <v>1080079</v>
      </c>
      <c r="E1315" s="241">
        <v>1416614</v>
      </c>
      <c r="F1315" s="241">
        <v>1784308</v>
      </c>
      <c r="G1315" s="241">
        <v>357920</v>
      </c>
      <c r="H1315" s="241">
        <v>13132307</v>
      </c>
    </row>
    <row r="1316" spans="1:8" x14ac:dyDescent="0.25">
      <c r="A1316" t="s">
        <v>578</v>
      </c>
      <c r="B1316" s="241">
        <v>4696028</v>
      </c>
      <c r="C1316" s="241">
        <v>5584482</v>
      </c>
      <c r="D1316" s="241">
        <v>1221672</v>
      </c>
      <c r="E1316" s="241">
        <v>1128586</v>
      </c>
      <c r="F1316" s="241">
        <v>1712668</v>
      </c>
      <c r="G1316" s="241">
        <v>293899</v>
      </c>
      <c r="H1316" s="241">
        <v>14637335</v>
      </c>
    </row>
    <row r="1317" spans="1:8" x14ac:dyDescent="0.25">
      <c r="A1317" t="s">
        <v>838</v>
      </c>
      <c r="B1317" s="241">
        <v>5218331</v>
      </c>
      <c r="C1317" s="241">
        <v>4856823</v>
      </c>
      <c r="D1317" s="241">
        <v>1307389</v>
      </c>
      <c r="E1317" s="241">
        <v>1447676</v>
      </c>
      <c r="F1317" s="241">
        <v>1881843</v>
      </c>
      <c r="G1317" s="241">
        <v>384327</v>
      </c>
      <c r="H1317" s="241">
        <v>15096389</v>
      </c>
    </row>
    <row r="1318" spans="1:8" x14ac:dyDescent="0.25">
      <c r="A1318" t="s">
        <v>740</v>
      </c>
      <c r="B1318" s="241">
        <v>5011349</v>
      </c>
      <c r="C1318" s="241">
        <v>4082612</v>
      </c>
      <c r="D1318" s="241">
        <v>1505865</v>
      </c>
      <c r="E1318" s="241">
        <v>1435566</v>
      </c>
      <c r="F1318" s="241">
        <v>1888039</v>
      </c>
      <c r="G1318" s="241">
        <v>325576</v>
      </c>
      <c r="H1318" s="241">
        <v>14249007</v>
      </c>
    </row>
    <row r="1319" spans="1:8" x14ac:dyDescent="0.25">
      <c r="A1319" t="s">
        <v>579</v>
      </c>
      <c r="B1319" s="241">
        <v>5108596</v>
      </c>
      <c r="C1319" s="241">
        <v>4337360</v>
      </c>
      <c r="D1319" s="241">
        <v>1393587</v>
      </c>
      <c r="E1319" s="241">
        <v>1146688</v>
      </c>
      <c r="F1319" s="241">
        <v>2005163</v>
      </c>
      <c r="G1319" s="241">
        <v>333657</v>
      </c>
      <c r="H1319" s="241">
        <v>14325051</v>
      </c>
    </row>
    <row r="1320" spans="1:8" x14ac:dyDescent="0.25">
      <c r="A1320" t="s">
        <v>580</v>
      </c>
      <c r="B1320" s="241">
        <v>5225158</v>
      </c>
      <c r="C1320" s="241">
        <v>2509499</v>
      </c>
      <c r="D1320" s="241">
        <v>962240</v>
      </c>
      <c r="E1320" s="241">
        <v>1246548</v>
      </c>
      <c r="F1320" s="241">
        <v>1431795</v>
      </c>
      <c r="G1320" s="241">
        <v>303009</v>
      </c>
      <c r="H1320" s="241">
        <v>11678249</v>
      </c>
    </row>
    <row r="1321" spans="1:8" x14ac:dyDescent="0.25">
      <c r="A1321" t="s">
        <v>583</v>
      </c>
      <c r="B1321" s="241">
        <v>5223470</v>
      </c>
      <c r="C1321" s="241">
        <v>2724763</v>
      </c>
      <c r="D1321" s="241">
        <v>916236</v>
      </c>
      <c r="E1321" s="241">
        <v>1338044</v>
      </c>
      <c r="F1321" s="241">
        <v>1720038</v>
      </c>
      <c r="G1321" s="241">
        <v>298558</v>
      </c>
      <c r="H1321" s="241">
        <v>12221109</v>
      </c>
    </row>
    <row r="1322" spans="1:8" x14ac:dyDescent="0.25">
      <c r="A1322" t="s">
        <v>839</v>
      </c>
      <c r="B1322" s="241">
        <v>5166149</v>
      </c>
      <c r="C1322" s="241">
        <v>2417755</v>
      </c>
      <c r="D1322" s="241">
        <v>912813</v>
      </c>
      <c r="E1322" s="241">
        <v>1822854</v>
      </c>
      <c r="F1322" s="241">
        <v>1744647</v>
      </c>
      <c r="G1322" s="241">
        <v>312236</v>
      </c>
      <c r="H1322" s="241">
        <v>12376454</v>
      </c>
    </row>
    <row r="1323" spans="1:8" x14ac:dyDescent="0.25">
      <c r="A1323" t="s">
        <v>741</v>
      </c>
      <c r="B1323" s="241">
        <v>7407881</v>
      </c>
      <c r="C1323" s="241">
        <v>3154616</v>
      </c>
      <c r="D1323" s="241">
        <v>975325</v>
      </c>
      <c r="E1323" s="241">
        <v>1363913</v>
      </c>
      <c r="F1323" s="241">
        <v>2076573</v>
      </c>
      <c r="G1323" s="241">
        <v>441571</v>
      </c>
      <c r="H1323" s="241">
        <v>15419879</v>
      </c>
    </row>
    <row r="1324" spans="1:8" x14ac:dyDescent="0.25">
      <c r="A1324" t="s">
        <v>584</v>
      </c>
      <c r="B1324" s="241">
        <v>4665021</v>
      </c>
      <c r="C1324" s="241">
        <v>3568222</v>
      </c>
      <c r="D1324" s="241">
        <v>1086454</v>
      </c>
      <c r="E1324" s="241">
        <v>1471816</v>
      </c>
      <c r="F1324" s="241">
        <v>2316281</v>
      </c>
      <c r="G1324" s="241">
        <v>510666</v>
      </c>
      <c r="H1324" s="241">
        <v>13618460</v>
      </c>
    </row>
    <row r="1325" spans="1:8" x14ac:dyDescent="0.25">
      <c r="A1325" t="s">
        <v>585</v>
      </c>
      <c r="B1325" s="241">
        <v>4059876</v>
      </c>
      <c r="C1325" s="241">
        <v>2494989</v>
      </c>
      <c r="D1325" s="241">
        <v>780436</v>
      </c>
      <c r="E1325" s="241">
        <v>1307083</v>
      </c>
      <c r="F1325" s="241">
        <v>1570334</v>
      </c>
      <c r="G1325" s="241">
        <v>345576</v>
      </c>
      <c r="H1325" s="241">
        <v>10558294</v>
      </c>
    </row>
    <row r="1326" spans="1:8" x14ac:dyDescent="0.25">
      <c r="A1326" t="s">
        <v>588</v>
      </c>
      <c r="B1326" s="241">
        <v>3630630</v>
      </c>
      <c r="C1326" s="241">
        <v>2440553</v>
      </c>
      <c r="D1326" s="241">
        <v>680734</v>
      </c>
      <c r="E1326" s="241">
        <v>1610480</v>
      </c>
      <c r="F1326" s="241">
        <v>1434076</v>
      </c>
      <c r="G1326" s="241">
        <v>425724</v>
      </c>
      <c r="H1326" s="241">
        <v>10222197</v>
      </c>
    </row>
    <row r="1327" spans="1:8" x14ac:dyDescent="0.25">
      <c r="A1327" t="s">
        <v>840</v>
      </c>
      <c r="B1327" s="241">
        <v>3638936</v>
      </c>
      <c r="C1327" s="241">
        <v>2342979</v>
      </c>
      <c r="D1327" s="241">
        <v>830538</v>
      </c>
      <c r="E1327" s="241">
        <v>1761338</v>
      </c>
      <c r="F1327" s="241">
        <v>1524319</v>
      </c>
      <c r="G1327" s="241">
        <v>365398</v>
      </c>
      <c r="H1327" s="241">
        <v>10463508</v>
      </c>
    </row>
    <row r="1328" spans="1:8" x14ac:dyDescent="0.25">
      <c r="A1328" t="s">
        <v>742</v>
      </c>
      <c r="B1328" s="241">
        <v>3049231</v>
      </c>
      <c r="C1328" s="241">
        <v>2109057</v>
      </c>
      <c r="D1328" s="241">
        <v>663452</v>
      </c>
      <c r="E1328" s="241">
        <v>1842665</v>
      </c>
      <c r="F1328" s="241">
        <v>1789230</v>
      </c>
      <c r="G1328" s="241">
        <v>380701</v>
      </c>
      <c r="H1328" s="241">
        <v>9834336</v>
      </c>
    </row>
    <row r="1329" spans="1:8" x14ac:dyDescent="0.25">
      <c r="A1329" t="s">
        <v>589</v>
      </c>
      <c r="B1329" s="241">
        <v>4424624</v>
      </c>
      <c r="C1329" s="241">
        <v>3029381</v>
      </c>
      <c r="D1329" s="241">
        <v>867328</v>
      </c>
      <c r="E1329" s="241">
        <v>1529619</v>
      </c>
      <c r="F1329" s="241">
        <v>1713211</v>
      </c>
      <c r="G1329" s="241">
        <v>372915</v>
      </c>
      <c r="H1329" s="241">
        <v>11937078</v>
      </c>
    </row>
    <row r="1330" spans="1:8" x14ac:dyDescent="0.25">
      <c r="A1330" t="s">
        <v>590</v>
      </c>
      <c r="B1330" s="241">
        <v>4618718</v>
      </c>
      <c r="C1330" s="241">
        <v>3316722</v>
      </c>
      <c r="D1330" s="241">
        <v>1234572</v>
      </c>
      <c r="E1330" s="241">
        <v>1558007</v>
      </c>
      <c r="F1330" s="241">
        <v>1896741</v>
      </c>
      <c r="G1330" s="241">
        <v>422824</v>
      </c>
      <c r="H1330" s="241">
        <v>13047584</v>
      </c>
    </row>
    <row r="1331" spans="1:8" x14ac:dyDescent="0.25">
      <c r="A1331" s="230" t="s">
        <v>841</v>
      </c>
      <c r="B1331" s="230">
        <f>SUM(B1310:B1330)</f>
        <v>106232906</v>
      </c>
      <c r="C1331" s="230">
        <f t="shared" ref="C1331:H1331" si="107">SUM(C1310:C1330)</f>
        <v>72612739</v>
      </c>
      <c r="D1331" s="230">
        <f t="shared" si="107"/>
        <v>22135580</v>
      </c>
      <c r="E1331" s="230">
        <f t="shared" si="107"/>
        <v>29556623</v>
      </c>
      <c r="F1331" s="230">
        <f t="shared" si="107"/>
        <v>37549500</v>
      </c>
      <c r="G1331" s="230">
        <f t="shared" si="107"/>
        <v>7998705</v>
      </c>
      <c r="H1331" s="230">
        <f t="shared" si="107"/>
        <v>276086053</v>
      </c>
    </row>
    <row r="1332" spans="1:8" x14ac:dyDescent="0.25">
      <c r="A1332" s="225" t="s">
        <v>842</v>
      </c>
      <c r="B1332" s="225">
        <f>B1331/21</f>
        <v>5058709.8095238097</v>
      </c>
      <c r="C1332" s="225">
        <f t="shared" ref="C1332:H1332" si="108">C1331/21</f>
        <v>3457749.4761904762</v>
      </c>
      <c r="D1332" s="225">
        <f t="shared" si="108"/>
        <v>1054075.2380952381</v>
      </c>
      <c r="E1332" s="225">
        <f t="shared" si="108"/>
        <v>1407458.2380952381</v>
      </c>
      <c r="F1332" s="225">
        <f t="shared" si="108"/>
        <v>1788071.4285714286</v>
      </c>
      <c r="G1332" s="225">
        <f t="shared" si="108"/>
        <v>380890.71428571426</v>
      </c>
      <c r="H1332" s="225">
        <f t="shared" si="108"/>
        <v>13146954.904761905</v>
      </c>
    </row>
    <row r="1334" spans="1:8" x14ac:dyDescent="0.25">
      <c r="A1334" t="s">
        <v>595</v>
      </c>
      <c r="B1334" s="241">
        <v>3995925</v>
      </c>
      <c r="C1334" s="241">
        <v>2271121</v>
      </c>
      <c r="D1334" s="241">
        <v>732142</v>
      </c>
      <c r="E1334" s="241">
        <v>1200065</v>
      </c>
      <c r="F1334" s="241">
        <v>1333588</v>
      </c>
      <c r="G1334" s="241">
        <v>234655</v>
      </c>
      <c r="H1334" s="241">
        <v>9767496</v>
      </c>
    </row>
    <row r="1335" spans="1:8" x14ac:dyDescent="0.25">
      <c r="A1335" t="s">
        <v>843</v>
      </c>
      <c r="B1335" s="241">
        <v>2640782</v>
      </c>
      <c r="C1335" s="241">
        <v>1428017</v>
      </c>
      <c r="D1335" s="241">
        <v>564494</v>
      </c>
      <c r="E1335" s="241">
        <v>1215499</v>
      </c>
      <c r="F1335" s="241">
        <v>1629710</v>
      </c>
      <c r="G1335" s="241">
        <v>272377</v>
      </c>
      <c r="H1335" s="241">
        <v>7750879</v>
      </c>
    </row>
    <row r="1336" spans="1:8" x14ac:dyDescent="0.25">
      <c r="A1336" t="s">
        <v>745</v>
      </c>
      <c r="B1336" s="241">
        <v>4278840</v>
      </c>
      <c r="C1336" s="241">
        <v>2553036</v>
      </c>
      <c r="D1336" s="241">
        <v>1186643</v>
      </c>
      <c r="E1336" s="241">
        <v>1808791</v>
      </c>
      <c r="F1336" s="241">
        <v>1549573</v>
      </c>
      <c r="G1336" s="241">
        <v>352221</v>
      </c>
      <c r="H1336" s="241">
        <v>11729104</v>
      </c>
    </row>
    <row r="1337" spans="1:8" x14ac:dyDescent="0.25">
      <c r="A1337" t="s">
        <v>596</v>
      </c>
      <c r="B1337" s="241">
        <v>3904541</v>
      </c>
      <c r="C1337" s="241">
        <v>2720605</v>
      </c>
      <c r="D1337" s="241">
        <v>869895</v>
      </c>
      <c r="E1337" s="241">
        <v>1099839</v>
      </c>
      <c r="F1337" s="241">
        <v>1611344</v>
      </c>
      <c r="G1337" s="241">
        <v>299834</v>
      </c>
      <c r="H1337" s="241">
        <v>10506058</v>
      </c>
    </row>
    <row r="1338" spans="1:8" x14ac:dyDescent="0.25">
      <c r="A1338" t="s">
        <v>599</v>
      </c>
      <c r="B1338" s="241">
        <v>3194078</v>
      </c>
      <c r="C1338" s="241">
        <v>1980907</v>
      </c>
      <c r="D1338" s="241">
        <v>603437</v>
      </c>
      <c r="E1338" s="241">
        <v>1624502</v>
      </c>
      <c r="F1338" s="241">
        <v>1274488</v>
      </c>
      <c r="G1338" s="241">
        <v>213103</v>
      </c>
      <c r="H1338" s="241">
        <v>8890515</v>
      </c>
    </row>
    <row r="1339" spans="1:8" x14ac:dyDescent="0.25">
      <c r="A1339" t="s">
        <v>844</v>
      </c>
      <c r="B1339" s="241">
        <v>2910511</v>
      </c>
      <c r="C1339" s="241">
        <v>2718636</v>
      </c>
      <c r="D1339" s="241">
        <v>690731</v>
      </c>
      <c r="E1339" s="241">
        <v>1290711</v>
      </c>
      <c r="F1339" s="241">
        <v>1580019</v>
      </c>
      <c r="G1339" s="241">
        <v>330763</v>
      </c>
      <c r="H1339" s="241">
        <v>9521371</v>
      </c>
    </row>
    <row r="1340" spans="1:8" x14ac:dyDescent="0.25">
      <c r="A1340" t="s">
        <v>746</v>
      </c>
      <c r="B1340" s="241">
        <v>4950823</v>
      </c>
      <c r="C1340" s="241">
        <v>2517508</v>
      </c>
      <c r="D1340" s="241">
        <v>729870</v>
      </c>
      <c r="E1340" s="241">
        <v>1909884</v>
      </c>
      <c r="F1340" s="241">
        <v>1529201</v>
      </c>
      <c r="G1340" s="241">
        <v>332857</v>
      </c>
      <c r="H1340" s="241">
        <v>11970143</v>
      </c>
    </row>
    <row r="1341" spans="1:8" x14ac:dyDescent="0.25">
      <c r="A1341" t="s">
        <v>600</v>
      </c>
      <c r="B1341" s="241">
        <v>4634814</v>
      </c>
      <c r="C1341" s="241">
        <v>2570889</v>
      </c>
      <c r="D1341" s="241">
        <v>779437</v>
      </c>
      <c r="E1341" s="241">
        <v>1243424</v>
      </c>
      <c r="F1341" s="241">
        <v>1588625</v>
      </c>
      <c r="G1341" s="241">
        <v>350151</v>
      </c>
      <c r="H1341" s="241">
        <v>11167340</v>
      </c>
    </row>
    <row r="1342" spans="1:8" x14ac:dyDescent="0.25">
      <c r="A1342" t="s">
        <v>601</v>
      </c>
      <c r="B1342" s="241">
        <v>3878300</v>
      </c>
      <c r="C1342" s="241">
        <v>2399873</v>
      </c>
      <c r="D1342" s="241">
        <v>747283</v>
      </c>
      <c r="E1342" s="241">
        <v>1222585</v>
      </c>
      <c r="F1342" s="241">
        <v>1422235</v>
      </c>
      <c r="G1342" s="241">
        <v>270922</v>
      </c>
      <c r="H1342" s="241">
        <v>9941198</v>
      </c>
    </row>
    <row r="1343" spans="1:8" x14ac:dyDescent="0.25">
      <c r="A1343" t="s">
        <v>604</v>
      </c>
      <c r="B1343" s="241">
        <v>4278290</v>
      </c>
      <c r="C1343" s="241">
        <v>2055105</v>
      </c>
      <c r="D1343" s="241">
        <v>652293</v>
      </c>
      <c r="E1343" s="241">
        <v>1374252</v>
      </c>
      <c r="F1343" s="241">
        <v>1687908</v>
      </c>
      <c r="G1343" s="241">
        <v>221275</v>
      </c>
      <c r="H1343" s="241">
        <v>10269123</v>
      </c>
    </row>
    <row r="1344" spans="1:8" x14ac:dyDescent="0.25">
      <c r="A1344" t="s">
        <v>845</v>
      </c>
      <c r="B1344" s="241">
        <v>3762712</v>
      </c>
      <c r="C1344" s="241">
        <v>2659941</v>
      </c>
      <c r="D1344" s="241">
        <v>814779</v>
      </c>
      <c r="E1344" s="241">
        <v>1363712</v>
      </c>
      <c r="F1344" s="241">
        <v>1578080</v>
      </c>
      <c r="G1344" s="241">
        <v>306452</v>
      </c>
      <c r="H1344" s="241">
        <v>10485676</v>
      </c>
    </row>
    <row r="1345" spans="1:8" x14ac:dyDescent="0.25">
      <c r="A1345" t="s">
        <v>747</v>
      </c>
      <c r="B1345" s="241">
        <v>3098795</v>
      </c>
      <c r="C1345" s="241">
        <v>2491457</v>
      </c>
      <c r="D1345" s="241">
        <v>667522</v>
      </c>
      <c r="E1345" s="241">
        <v>1490407</v>
      </c>
      <c r="F1345" s="241">
        <v>1777385</v>
      </c>
      <c r="G1345" s="241">
        <v>269377</v>
      </c>
      <c r="H1345" s="241">
        <v>9794943</v>
      </c>
    </row>
    <row r="1346" spans="1:8" x14ac:dyDescent="0.25">
      <c r="A1346" t="s">
        <v>605</v>
      </c>
      <c r="B1346" s="241">
        <v>3694008</v>
      </c>
      <c r="C1346" s="241">
        <v>2426736</v>
      </c>
      <c r="D1346" s="241">
        <v>801419</v>
      </c>
      <c r="E1346" s="241">
        <v>1905269</v>
      </c>
      <c r="F1346" s="241">
        <v>1991129</v>
      </c>
      <c r="G1346" s="241">
        <v>292829</v>
      </c>
      <c r="H1346" s="241">
        <v>11111390</v>
      </c>
    </row>
    <row r="1347" spans="1:8" x14ac:dyDescent="0.25">
      <c r="A1347" t="s">
        <v>606</v>
      </c>
      <c r="B1347" s="241">
        <v>2956982</v>
      </c>
      <c r="C1347" s="241">
        <v>2471533</v>
      </c>
      <c r="D1347" s="241">
        <v>747317</v>
      </c>
      <c r="E1347" s="241">
        <v>1608910</v>
      </c>
      <c r="F1347" s="241">
        <v>1690742</v>
      </c>
      <c r="G1347" s="241">
        <v>309690</v>
      </c>
      <c r="H1347" s="241">
        <v>9785174</v>
      </c>
    </row>
    <row r="1348" spans="1:8" x14ac:dyDescent="0.25">
      <c r="A1348" t="s">
        <v>609</v>
      </c>
      <c r="B1348" s="241">
        <v>3369142</v>
      </c>
      <c r="C1348" s="241">
        <v>2776906</v>
      </c>
      <c r="D1348" s="241">
        <v>954131</v>
      </c>
      <c r="E1348" s="241">
        <v>1245665</v>
      </c>
      <c r="F1348" s="241">
        <v>1487800</v>
      </c>
      <c r="G1348" s="241">
        <v>335345</v>
      </c>
      <c r="H1348" s="241">
        <v>10168989</v>
      </c>
    </row>
    <row r="1349" spans="1:8" x14ac:dyDescent="0.25">
      <c r="A1349" t="s">
        <v>846</v>
      </c>
      <c r="B1349" s="241">
        <v>3840169</v>
      </c>
      <c r="C1349" s="241">
        <v>2860095</v>
      </c>
      <c r="D1349" s="241">
        <v>836570</v>
      </c>
      <c r="E1349" s="241">
        <v>1588713</v>
      </c>
      <c r="F1349" s="241">
        <v>1566518</v>
      </c>
      <c r="G1349" s="241">
        <v>381977</v>
      </c>
      <c r="H1349" s="241">
        <v>11074042</v>
      </c>
    </row>
    <row r="1350" spans="1:8" x14ac:dyDescent="0.25">
      <c r="A1350" t="s">
        <v>748</v>
      </c>
      <c r="B1350" s="241">
        <v>3773802</v>
      </c>
      <c r="C1350" s="241">
        <v>2466642</v>
      </c>
      <c r="D1350" s="241">
        <v>930333</v>
      </c>
      <c r="E1350" s="241">
        <v>1348716</v>
      </c>
      <c r="F1350" s="241">
        <v>1592085</v>
      </c>
      <c r="G1350" s="241">
        <v>481848</v>
      </c>
      <c r="H1350" s="241">
        <v>10593426</v>
      </c>
    </row>
    <row r="1351" spans="1:8" x14ac:dyDescent="0.25">
      <c r="A1351" t="s">
        <v>610</v>
      </c>
      <c r="B1351" s="241">
        <v>3989309</v>
      </c>
      <c r="C1351" s="241">
        <v>3040520</v>
      </c>
      <c r="D1351" s="241">
        <v>1121567</v>
      </c>
      <c r="E1351" s="241">
        <v>1119109</v>
      </c>
      <c r="F1351" s="241">
        <v>1321222</v>
      </c>
      <c r="G1351" s="241">
        <v>459840</v>
      </c>
      <c r="H1351" s="241">
        <v>11051567</v>
      </c>
    </row>
    <row r="1352" spans="1:8" x14ac:dyDescent="0.25">
      <c r="A1352" t="s">
        <v>611</v>
      </c>
      <c r="B1352" s="241">
        <v>5898548</v>
      </c>
      <c r="C1352" s="241">
        <v>3381002</v>
      </c>
      <c r="D1352" s="241">
        <v>1032101</v>
      </c>
      <c r="E1352" s="241">
        <v>1163677</v>
      </c>
      <c r="F1352" s="241">
        <v>1241704</v>
      </c>
      <c r="G1352" s="241">
        <v>469908</v>
      </c>
      <c r="H1352" s="241">
        <v>13186940</v>
      </c>
    </row>
    <row r="1353" spans="1:8" x14ac:dyDescent="0.25">
      <c r="A1353" t="s">
        <v>614</v>
      </c>
      <c r="B1353" s="241">
        <v>3961001</v>
      </c>
      <c r="C1353" s="241">
        <v>2067738</v>
      </c>
      <c r="D1353" s="241">
        <v>634826</v>
      </c>
      <c r="E1353" s="241">
        <v>1111368</v>
      </c>
      <c r="F1353" s="241">
        <v>1281253</v>
      </c>
      <c r="G1353" s="241">
        <v>307094</v>
      </c>
      <c r="H1353" s="241">
        <v>9363280</v>
      </c>
    </row>
    <row r="1354" spans="1:8" x14ac:dyDescent="0.25">
      <c r="A1354" t="s">
        <v>847</v>
      </c>
      <c r="B1354" s="241">
        <v>4592057</v>
      </c>
      <c r="C1354" s="241">
        <v>2340337</v>
      </c>
      <c r="D1354" s="241">
        <v>730647</v>
      </c>
      <c r="E1354" s="241">
        <v>1125949</v>
      </c>
      <c r="F1354" s="241">
        <v>1614045</v>
      </c>
      <c r="G1354" s="241">
        <v>307766</v>
      </c>
      <c r="H1354" s="241">
        <v>10710801</v>
      </c>
    </row>
    <row r="1355" spans="1:8" x14ac:dyDescent="0.25">
      <c r="A1355" s="230" t="s">
        <v>848</v>
      </c>
      <c r="B1355" s="230">
        <f>SUM(B1334:B1354)</f>
        <v>81603429</v>
      </c>
      <c r="C1355" s="230">
        <f t="shared" ref="C1355:H1355" si="109">SUM(C1334:C1354)</f>
        <v>52198604</v>
      </c>
      <c r="D1355" s="230">
        <f t="shared" si="109"/>
        <v>16827437</v>
      </c>
      <c r="E1355" s="230">
        <f t="shared" si="109"/>
        <v>29061047</v>
      </c>
      <c r="F1355" s="230">
        <f t="shared" si="109"/>
        <v>32348654</v>
      </c>
      <c r="G1355" s="230">
        <f t="shared" si="109"/>
        <v>6800284</v>
      </c>
      <c r="H1355" s="230">
        <f t="shared" si="109"/>
        <v>218839455</v>
      </c>
    </row>
    <row r="1356" spans="1:8" x14ac:dyDescent="0.25">
      <c r="A1356" s="225" t="s">
        <v>849</v>
      </c>
      <c r="B1356" s="225">
        <f>B1355/21</f>
        <v>3885877.5714285714</v>
      </c>
      <c r="C1356" s="225">
        <f t="shared" ref="C1356:H1356" si="110">C1355/21</f>
        <v>2485647.8095238097</v>
      </c>
      <c r="D1356" s="225">
        <f t="shared" si="110"/>
        <v>801306.52380952379</v>
      </c>
      <c r="E1356" s="225">
        <f t="shared" si="110"/>
        <v>1383859.3809523811</v>
      </c>
      <c r="F1356" s="225">
        <f t="shared" si="110"/>
        <v>1540412.0952380951</v>
      </c>
      <c r="G1356" s="225">
        <f t="shared" si="110"/>
        <v>323823.04761904763</v>
      </c>
      <c r="H1356" s="225">
        <f t="shared" si="110"/>
        <v>10420926.428571429</v>
      </c>
    </row>
    <row r="1358" spans="1:8" x14ac:dyDescent="0.25">
      <c r="A1358" t="s">
        <v>751</v>
      </c>
      <c r="B1358" s="241">
        <v>4936956</v>
      </c>
      <c r="C1358" s="241">
        <v>2431652</v>
      </c>
      <c r="D1358" s="241">
        <v>766011</v>
      </c>
      <c r="E1358" s="241">
        <v>1295993</v>
      </c>
      <c r="F1358" s="241">
        <v>1598072</v>
      </c>
      <c r="G1358" s="241">
        <v>354938</v>
      </c>
      <c r="H1358" s="241">
        <v>11383622</v>
      </c>
    </row>
    <row r="1359" spans="1:8" x14ac:dyDescent="0.25">
      <c r="A1359" t="s">
        <v>617</v>
      </c>
      <c r="B1359" s="241">
        <v>4585896</v>
      </c>
      <c r="C1359" s="241">
        <v>3701654</v>
      </c>
      <c r="D1359" s="241">
        <v>1386178</v>
      </c>
      <c r="E1359" s="241">
        <v>1078769</v>
      </c>
      <c r="F1359" s="241">
        <v>1841634</v>
      </c>
      <c r="G1359" s="241">
        <v>360193</v>
      </c>
      <c r="H1359" s="241">
        <v>12954324</v>
      </c>
    </row>
    <row r="1360" spans="1:8" x14ac:dyDescent="0.25">
      <c r="A1360" t="s">
        <v>618</v>
      </c>
      <c r="B1360" s="241">
        <v>4843788</v>
      </c>
      <c r="C1360" s="241">
        <v>2662877</v>
      </c>
      <c r="D1360" s="241">
        <v>993397</v>
      </c>
      <c r="E1360" s="241">
        <v>1021989</v>
      </c>
      <c r="F1360" s="241">
        <v>1441452</v>
      </c>
      <c r="G1360" s="241">
        <v>289225</v>
      </c>
      <c r="H1360" s="241">
        <v>11252728</v>
      </c>
    </row>
    <row r="1361" spans="1:8" x14ac:dyDescent="0.25">
      <c r="A1361" t="s">
        <v>621</v>
      </c>
      <c r="B1361" s="241">
        <v>2518913</v>
      </c>
      <c r="C1361" s="241">
        <v>1590053</v>
      </c>
      <c r="D1361" s="241">
        <v>639921</v>
      </c>
      <c r="E1361" s="241">
        <v>945054</v>
      </c>
      <c r="F1361" s="241">
        <v>1333626</v>
      </c>
      <c r="G1361" s="241">
        <v>186005</v>
      </c>
      <c r="H1361" s="241">
        <v>7213572</v>
      </c>
    </row>
    <row r="1362" spans="1:8" x14ac:dyDescent="0.25">
      <c r="A1362" t="s">
        <v>850</v>
      </c>
      <c r="B1362" s="241">
        <v>4416130</v>
      </c>
      <c r="C1362" s="241">
        <v>2002440</v>
      </c>
      <c r="D1362" s="241">
        <v>607852</v>
      </c>
      <c r="E1362" s="241">
        <v>1010977</v>
      </c>
      <c r="F1362" s="241">
        <v>1952666</v>
      </c>
      <c r="G1362" s="241">
        <v>248287</v>
      </c>
      <c r="H1362" s="241">
        <v>10238352</v>
      </c>
    </row>
    <row r="1363" spans="1:8" x14ac:dyDescent="0.25">
      <c r="A1363" t="s">
        <v>752</v>
      </c>
      <c r="B1363" s="241">
        <v>4129802</v>
      </c>
      <c r="C1363" s="241">
        <v>1672061</v>
      </c>
      <c r="D1363" s="241">
        <v>645356</v>
      </c>
      <c r="E1363" s="241">
        <v>1201003</v>
      </c>
      <c r="F1363" s="241">
        <v>2059550</v>
      </c>
      <c r="G1363" s="241">
        <v>238075</v>
      </c>
      <c r="H1363" s="241">
        <v>9945847</v>
      </c>
    </row>
    <row r="1364" spans="1:8" x14ac:dyDescent="0.25">
      <c r="A1364" t="s">
        <v>622</v>
      </c>
      <c r="B1364" s="241">
        <v>4217431</v>
      </c>
      <c r="C1364" s="241">
        <v>1605936</v>
      </c>
      <c r="D1364" s="241">
        <v>670765</v>
      </c>
      <c r="E1364" s="241">
        <v>1477216</v>
      </c>
      <c r="F1364" s="241">
        <v>2126747</v>
      </c>
      <c r="G1364" s="241">
        <v>207407</v>
      </c>
      <c r="H1364" s="241">
        <v>10305502</v>
      </c>
    </row>
    <row r="1365" spans="1:8" x14ac:dyDescent="0.25">
      <c r="A1365" t="s">
        <v>623</v>
      </c>
      <c r="B1365" s="241">
        <v>3521311</v>
      </c>
      <c r="C1365" s="241">
        <v>1690387</v>
      </c>
      <c r="D1365" s="241">
        <v>684012</v>
      </c>
      <c r="E1365" s="241">
        <v>1540165</v>
      </c>
      <c r="F1365" s="241">
        <v>1662064</v>
      </c>
      <c r="G1365" s="241">
        <v>286356</v>
      </c>
      <c r="H1365" s="241">
        <v>9384295</v>
      </c>
    </row>
    <row r="1366" spans="1:8" x14ac:dyDescent="0.25">
      <c r="A1366" t="s">
        <v>626</v>
      </c>
      <c r="B1366" s="241">
        <v>2459114</v>
      </c>
      <c r="C1366" s="241">
        <v>1628837</v>
      </c>
      <c r="D1366" s="241">
        <v>603206</v>
      </c>
      <c r="E1366" s="241">
        <v>1142749</v>
      </c>
      <c r="F1366" s="241">
        <v>1576814</v>
      </c>
      <c r="G1366" s="241">
        <v>253448</v>
      </c>
      <c r="H1366" s="241">
        <v>7664168</v>
      </c>
    </row>
    <row r="1367" spans="1:8" x14ac:dyDescent="0.25">
      <c r="A1367" t="s">
        <v>851</v>
      </c>
      <c r="B1367" s="241">
        <v>3821634</v>
      </c>
      <c r="C1367" s="241">
        <v>1980933</v>
      </c>
      <c r="D1367" s="241">
        <v>669696</v>
      </c>
      <c r="E1367" s="241">
        <v>925357</v>
      </c>
      <c r="F1367" s="241">
        <v>1352907</v>
      </c>
      <c r="G1367" s="241">
        <v>235353</v>
      </c>
      <c r="H1367" s="241">
        <v>8985880</v>
      </c>
    </row>
    <row r="1368" spans="1:8" x14ac:dyDescent="0.25">
      <c r="A1368" t="s">
        <v>753</v>
      </c>
      <c r="B1368" s="241">
        <v>5273081</v>
      </c>
      <c r="C1368" s="241">
        <v>1538687</v>
      </c>
      <c r="D1368" s="241">
        <v>605542</v>
      </c>
      <c r="E1368" s="241">
        <v>945087</v>
      </c>
      <c r="F1368" s="241">
        <v>1949184</v>
      </c>
      <c r="G1368" s="241">
        <v>226202</v>
      </c>
      <c r="H1368" s="241">
        <v>10537783</v>
      </c>
    </row>
    <row r="1369" spans="1:8" x14ac:dyDescent="0.25">
      <c r="A1369" t="s">
        <v>627</v>
      </c>
      <c r="B1369" s="241">
        <v>5084557</v>
      </c>
      <c r="C1369" s="241">
        <v>2063368</v>
      </c>
      <c r="D1369" s="241">
        <v>732951</v>
      </c>
      <c r="E1369" s="241">
        <v>851093</v>
      </c>
      <c r="F1369" s="241">
        <v>1672767</v>
      </c>
      <c r="G1369" s="241">
        <v>289415</v>
      </c>
      <c r="H1369" s="241">
        <v>10694151</v>
      </c>
    </row>
    <row r="1370" spans="1:8" x14ac:dyDescent="0.25">
      <c r="A1370" t="s">
        <v>628</v>
      </c>
      <c r="B1370" s="241">
        <v>3057651</v>
      </c>
      <c r="C1370" s="241">
        <v>1651427</v>
      </c>
      <c r="D1370" s="241">
        <v>662834</v>
      </c>
      <c r="E1370" s="241">
        <v>702428</v>
      </c>
      <c r="F1370" s="241">
        <v>1328592</v>
      </c>
      <c r="G1370" s="241">
        <v>221611</v>
      </c>
      <c r="H1370" s="241">
        <v>7624543</v>
      </c>
    </row>
    <row r="1371" spans="1:8" x14ac:dyDescent="0.25">
      <c r="A1371" t="s">
        <v>631</v>
      </c>
      <c r="B1371" s="241">
        <v>2831258</v>
      </c>
      <c r="C1371" s="241">
        <v>1552235</v>
      </c>
      <c r="D1371" s="241">
        <v>553760</v>
      </c>
      <c r="E1371" s="241">
        <v>902170</v>
      </c>
      <c r="F1371" s="241">
        <v>1204025</v>
      </c>
      <c r="G1371" s="241">
        <v>207348</v>
      </c>
      <c r="H1371" s="241">
        <v>7250796</v>
      </c>
    </row>
    <row r="1372" spans="1:8" x14ac:dyDescent="0.25">
      <c r="A1372" t="s">
        <v>852</v>
      </c>
      <c r="B1372" s="241">
        <v>3613204</v>
      </c>
      <c r="C1372" s="241">
        <v>2383428</v>
      </c>
      <c r="D1372" s="241">
        <v>857040</v>
      </c>
      <c r="E1372" s="241">
        <v>1322516</v>
      </c>
      <c r="F1372" s="241">
        <v>1520654</v>
      </c>
      <c r="G1372" s="241">
        <v>344696</v>
      </c>
      <c r="H1372" s="241">
        <v>10041538</v>
      </c>
    </row>
    <row r="1373" spans="1:8" x14ac:dyDescent="0.25">
      <c r="A1373" t="s">
        <v>754</v>
      </c>
      <c r="B1373" s="241">
        <v>5727305</v>
      </c>
      <c r="C1373" s="241">
        <v>2302917</v>
      </c>
      <c r="D1373" s="241">
        <v>955284</v>
      </c>
      <c r="E1373" s="241">
        <v>1032049</v>
      </c>
      <c r="F1373" s="241">
        <v>1413470</v>
      </c>
      <c r="G1373" s="241">
        <v>328940</v>
      </c>
      <c r="H1373" s="241">
        <v>11759965</v>
      </c>
    </row>
    <row r="1374" spans="1:8" x14ac:dyDescent="0.25">
      <c r="A1374" t="s">
        <v>632</v>
      </c>
      <c r="B1374" s="241">
        <v>5253100</v>
      </c>
      <c r="C1374" s="241">
        <v>2156506</v>
      </c>
      <c r="D1374" s="241">
        <v>804998</v>
      </c>
      <c r="E1374" s="241">
        <v>1157385</v>
      </c>
      <c r="F1374" s="241">
        <v>1715978</v>
      </c>
      <c r="G1374" s="241">
        <v>448942</v>
      </c>
      <c r="H1374" s="241">
        <v>11536909</v>
      </c>
    </row>
    <row r="1375" spans="1:8" x14ac:dyDescent="0.25">
      <c r="A1375" t="s">
        <v>633</v>
      </c>
      <c r="B1375" s="241">
        <v>4338931</v>
      </c>
      <c r="C1375" s="241">
        <v>2085374</v>
      </c>
      <c r="D1375" s="241">
        <v>769093</v>
      </c>
      <c r="E1375" s="241">
        <v>932876</v>
      </c>
      <c r="F1375" s="241">
        <v>1441708</v>
      </c>
      <c r="G1375" s="241">
        <v>292070</v>
      </c>
      <c r="H1375" s="241">
        <v>9860052</v>
      </c>
    </row>
    <row r="1376" spans="1:8" x14ac:dyDescent="0.25">
      <c r="A1376" t="s">
        <v>636</v>
      </c>
      <c r="B1376" s="241">
        <v>4051988</v>
      </c>
      <c r="C1376" s="241">
        <v>1289371</v>
      </c>
      <c r="D1376" s="241">
        <v>395886</v>
      </c>
      <c r="E1376" s="241">
        <v>902677</v>
      </c>
      <c r="F1376" s="241">
        <v>1489024</v>
      </c>
      <c r="G1376" s="241">
        <v>291791</v>
      </c>
      <c r="H1376" s="241">
        <v>8420737</v>
      </c>
    </row>
    <row r="1377" spans="1:8" x14ac:dyDescent="0.25">
      <c r="A1377" t="s">
        <v>853</v>
      </c>
      <c r="B1377" s="241">
        <v>6655725</v>
      </c>
      <c r="C1377" s="241">
        <v>1639416</v>
      </c>
      <c r="D1377" s="241">
        <v>642856</v>
      </c>
      <c r="E1377" s="241">
        <v>893030</v>
      </c>
      <c r="F1377" s="241">
        <v>1471138</v>
      </c>
      <c r="G1377" s="241">
        <v>332866</v>
      </c>
      <c r="H1377" s="241">
        <v>11635031</v>
      </c>
    </row>
    <row r="1378" spans="1:8" x14ac:dyDescent="0.25">
      <c r="A1378" t="s">
        <v>755</v>
      </c>
      <c r="B1378" s="241">
        <v>8538458</v>
      </c>
      <c r="C1378" s="241">
        <v>1332342</v>
      </c>
      <c r="D1378" s="241">
        <v>576312</v>
      </c>
      <c r="E1378" s="241">
        <v>990025</v>
      </c>
      <c r="F1378" s="241">
        <v>1368167</v>
      </c>
      <c r="G1378" s="241">
        <v>340622</v>
      </c>
      <c r="H1378" s="241">
        <v>13145926</v>
      </c>
    </row>
    <row r="1379" spans="1:8" x14ac:dyDescent="0.25">
      <c r="A1379" t="s">
        <v>637</v>
      </c>
      <c r="B1379" s="241">
        <v>7222523</v>
      </c>
      <c r="C1379" s="241">
        <v>1740422</v>
      </c>
      <c r="D1379" s="241">
        <v>632244</v>
      </c>
      <c r="E1379" s="241">
        <v>983123</v>
      </c>
      <c r="F1379" s="241">
        <v>1336950</v>
      </c>
      <c r="G1379" s="241">
        <v>287492</v>
      </c>
      <c r="H1379" s="241">
        <v>12202754</v>
      </c>
    </row>
    <row r="1380" spans="1:8" x14ac:dyDescent="0.25">
      <c r="A1380" t="s">
        <v>638</v>
      </c>
      <c r="B1380" s="241">
        <v>6993946</v>
      </c>
      <c r="C1380" s="241">
        <v>2859516</v>
      </c>
      <c r="D1380" s="241">
        <v>968590</v>
      </c>
      <c r="E1380" s="241">
        <v>838066</v>
      </c>
      <c r="F1380" s="241">
        <v>1262719</v>
      </c>
      <c r="G1380" s="241">
        <v>409053</v>
      </c>
      <c r="H1380" s="241">
        <v>13331890</v>
      </c>
    </row>
    <row r="1381" spans="1:8" x14ac:dyDescent="0.25">
      <c r="A1381" s="230" t="s">
        <v>854</v>
      </c>
      <c r="B1381" s="230">
        <f>SUM(B1358:B1380)</f>
        <v>108092702</v>
      </c>
      <c r="C1381" s="230">
        <f t="shared" ref="C1381:H1381" si="111">SUM(C1358:C1380)</f>
        <v>45561839</v>
      </c>
      <c r="D1381" s="230">
        <f t="shared" si="111"/>
        <v>16823784</v>
      </c>
      <c r="E1381" s="230">
        <f t="shared" si="111"/>
        <v>24091797</v>
      </c>
      <c r="F1381" s="230">
        <f t="shared" si="111"/>
        <v>36119908</v>
      </c>
      <c r="G1381" s="230">
        <f t="shared" si="111"/>
        <v>6680335</v>
      </c>
      <c r="H1381" s="230">
        <f t="shared" si="111"/>
        <v>237370365</v>
      </c>
    </row>
    <row r="1382" spans="1:8" x14ac:dyDescent="0.25">
      <c r="A1382" s="225" t="s">
        <v>855</v>
      </c>
      <c r="B1382" s="225">
        <f>B1381/23</f>
        <v>4699682.6956521738</v>
      </c>
      <c r="C1382" s="225">
        <f t="shared" ref="C1382:H1382" si="112">C1381/23</f>
        <v>1980949.5217391304</v>
      </c>
      <c r="D1382" s="225">
        <f t="shared" si="112"/>
        <v>731468.86956521741</v>
      </c>
      <c r="E1382" s="225">
        <f t="shared" si="112"/>
        <v>1047469.4347826086</v>
      </c>
      <c r="F1382" s="225">
        <f t="shared" si="112"/>
        <v>1570430.7826086956</v>
      </c>
      <c r="G1382" s="225">
        <f t="shared" si="112"/>
        <v>290449.34782608697</v>
      </c>
      <c r="H1382" s="225">
        <f t="shared" si="112"/>
        <v>10320450.652173912</v>
      </c>
    </row>
    <row r="1383" spans="1:8" ht="21" x14ac:dyDescent="0.35">
      <c r="A1383" s="117">
        <v>2012</v>
      </c>
    </row>
    <row r="1385" spans="1:8" x14ac:dyDescent="0.25">
      <c r="A1385" t="s">
        <v>856</v>
      </c>
      <c r="B1385" s="241">
        <v>5575310</v>
      </c>
      <c r="C1385" s="241">
        <v>2355687</v>
      </c>
      <c r="D1385" s="241">
        <v>965083</v>
      </c>
      <c r="E1385" s="241">
        <v>981128</v>
      </c>
      <c r="F1385" s="241">
        <v>1378947</v>
      </c>
      <c r="G1385" s="241">
        <v>388200</v>
      </c>
      <c r="H1385" s="241">
        <v>11644355</v>
      </c>
    </row>
    <row r="1386" spans="1:8" x14ac:dyDescent="0.25">
      <c r="A1386" t="s">
        <v>857</v>
      </c>
      <c r="B1386" s="241">
        <v>3916927</v>
      </c>
      <c r="C1386" s="241">
        <v>1939380</v>
      </c>
      <c r="D1386" s="241">
        <v>959031</v>
      </c>
      <c r="E1386" s="241">
        <v>865347</v>
      </c>
      <c r="F1386" s="241">
        <v>1482993</v>
      </c>
      <c r="G1386" s="241">
        <v>290700</v>
      </c>
      <c r="H1386" s="241">
        <v>9454378</v>
      </c>
    </row>
    <row r="1387" spans="1:8" x14ac:dyDescent="0.25">
      <c r="A1387" t="s">
        <v>758</v>
      </c>
      <c r="B1387" s="241">
        <v>5090793</v>
      </c>
      <c r="C1387" s="241">
        <v>2890281</v>
      </c>
      <c r="D1387" s="241">
        <v>1214019</v>
      </c>
      <c r="E1387" s="241">
        <v>918843</v>
      </c>
      <c r="F1387" s="241">
        <v>1836736</v>
      </c>
      <c r="G1387" s="241">
        <v>384937</v>
      </c>
      <c r="H1387" s="241">
        <v>12335609</v>
      </c>
    </row>
    <row r="1388" spans="1:8" x14ac:dyDescent="0.25">
      <c r="A1388" t="s">
        <v>644</v>
      </c>
      <c r="B1388" s="241">
        <v>7353516</v>
      </c>
      <c r="C1388" s="241">
        <v>2115403</v>
      </c>
      <c r="D1388" s="241">
        <v>1392504</v>
      </c>
      <c r="E1388" s="241">
        <v>824969</v>
      </c>
      <c r="F1388" s="241">
        <v>1548514</v>
      </c>
      <c r="G1388" s="241">
        <v>481430</v>
      </c>
      <c r="H1388" s="241">
        <v>13716336</v>
      </c>
    </row>
    <row r="1389" spans="1:8" x14ac:dyDescent="0.25">
      <c r="A1389" t="s">
        <v>647</v>
      </c>
      <c r="B1389" s="241">
        <v>3942653</v>
      </c>
      <c r="C1389" s="241">
        <v>1748781</v>
      </c>
      <c r="D1389" s="241">
        <v>898081</v>
      </c>
      <c r="E1389" s="241">
        <v>950814</v>
      </c>
      <c r="F1389" s="241">
        <v>1360554</v>
      </c>
      <c r="G1389" s="241">
        <v>337723</v>
      </c>
      <c r="H1389" s="241">
        <v>9238606</v>
      </c>
    </row>
    <row r="1390" spans="1:8" x14ac:dyDescent="0.25">
      <c r="A1390" t="s">
        <v>858</v>
      </c>
      <c r="B1390" s="241">
        <v>4270181</v>
      </c>
      <c r="C1390" s="241">
        <v>2253532</v>
      </c>
      <c r="D1390" s="241">
        <v>1321817</v>
      </c>
      <c r="E1390" s="241">
        <v>1123375</v>
      </c>
      <c r="F1390" s="241">
        <v>1881770</v>
      </c>
      <c r="G1390" s="241">
        <v>270582</v>
      </c>
      <c r="H1390" s="241">
        <v>11121257</v>
      </c>
    </row>
    <row r="1391" spans="1:8" x14ac:dyDescent="0.25">
      <c r="A1391" t="s">
        <v>759</v>
      </c>
      <c r="B1391" s="241">
        <v>5187054</v>
      </c>
      <c r="C1391" s="241">
        <v>2751066</v>
      </c>
      <c r="D1391" s="241">
        <v>1738550</v>
      </c>
      <c r="E1391" s="241">
        <v>1415966</v>
      </c>
      <c r="F1391" s="241">
        <v>1753085</v>
      </c>
      <c r="G1391" s="241">
        <v>416256</v>
      </c>
      <c r="H1391" s="241">
        <v>13261977</v>
      </c>
    </row>
    <row r="1392" spans="1:8" x14ac:dyDescent="0.25">
      <c r="A1392" t="s">
        <v>648</v>
      </c>
      <c r="B1392" s="241">
        <v>8638650</v>
      </c>
      <c r="C1392" s="241">
        <v>5344152</v>
      </c>
      <c r="D1392" s="241">
        <v>1859871</v>
      </c>
      <c r="E1392" s="241">
        <v>933650</v>
      </c>
      <c r="F1392" s="241">
        <v>2167367</v>
      </c>
      <c r="G1392" s="241">
        <v>545648</v>
      </c>
      <c r="H1392" s="241">
        <v>19489338</v>
      </c>
    </row>
    <row r="1393" spans="1:8" x14ac:dyDescent="0.25">
      <c r="A1393" t="s">
        <v>649</v>
      </c>
      <c r="B1393" s="241">
        <v>7635713</v>
      </c>
      <c r="C1393" s="241">
        <v>5132292</v>
      </c>
      <c r="D1393" s="241">
        <v>1515635</v>
      </c>
      <c r="E1393" s="241">
        <v>1056750</v>
      </c>
      <c r="F1393" s="241">
        <v>1925265</v>
      </c>
      <c r="G1393" s="241">
        <v>441622</v>
      </c>
      <c r="H1393" s="241">
        <v>17707277</v>
      </c>
    </row>
    <row r="1394" spans="1:8" x14ac:dyDescent="0.25">
      <c r="A1394" t="s">
        <v>652</v>
      </c>
      <c r="B1394" s="241">
        <v>4032964</v>
      </c>
      <c r="C1394" s="241">
        <v>3189973</v>
      </c>
      <c r="D1394" s="241">
        <v>815158</v>
      </c>
      <c r="E1394" s="241">
        <v>1299911</v>
      </c>
      <c r="F1394" s="241">
        <v>1613981</v>
      </c>
      <c r="G1394" s="241">
        <v>319515</v>
      </c>
      <c r="H1394" s="241">
        <v>11271502</v>
      </c>
    </row>
    <row r="1395" spans="1:8" x14ac:dyDescent="0.25">
      <c r="A1395" t="s">
        <v>859</v>
      </c>
      <c r="B1395" s="241">
        <v>4258057</v>
      </c>
      <c r="C1395" s="241">
        <v>3379088</v>
      </c>
      <c r="D1395" s="241">
        <v>698632</v>
      </c>
      <c r="E1395" s="241">
        <v>1297005</v>
      </c>
      <c r="F1395" s="241">
        <v>1674829</v>
      </c>
      <c r="G1395" s="241">
        <v>368777</v>
      </c>
      <c r="H1395" s="241">
        <v>11676388</v>
      </c>
    </row>
    <row r="1396" spans="1:8" x14ac:dyDescent="0.25">
      <c r="A1396" t="s">
        <v>760</v>
      </c>
      <c r="B1396" s="241">
        <v>3803277</v>
      </c>
      <c r="C1396" s="241">
        <v>2841259</v>
      </c>
      <c r="D1396" s="241">
        <v>834563</v>
      </c>
      <c r="E1396" s="241">
        <v>916571</v>
      </c>
      <c r="F1396" s="241">
        <v>2080700</v>
      </c>
      <c r="G1396" s="241">
        <v>340292</v>
      </c>
      <c r="H1396" s="241">
        <v>10816662</v>
      </c>
    </row>
    <row r="1397" spans="1:8" x14ac:dyDescent="0.25">
      <c r="A1397" t="s">
        <v>653</v>
      </c>
      <c r="B1397" s="241">
        <v>4617462</v>
      </c>
      <c r="C1397" s="241">
        <v>2779401</v>
      </c>
      <c r="D1397" s="241">
        <v>824146</v>
      </c>
      <c r="E1397" s="241">
        <v>1206809</v>
      </c>
      <c r="F1397" s="241">
        <v>1734260</v>
      </c>
      <c r="G1397" s="241">
        <v>334438</v>
      </c>
      <c r="H1397" s="241">
        <v>11496516</v>
      </c>
    </row>
    <row r="1398" spans="1:8" x14ac:dyDescent="0.25">
      <c r="A1398" t="s">
        <v>654</v>
      </c>
      <c r="B1398" s="241">
        <v>3541166</v>
      </c>
      <c r="C1398" s="241">
        <v>2186951</v>
      </c>
      <c r="D1398" s="241">
        <v>760935</v>
      </c>
      <c r="E1398" s="241">
        <v>952084</v>
      </c>
      <c r="F1398" s="241">
        <v>1532266</v>
      </c>
      <c r="G1398" s="241">
        <v>389190</v>
      </c>
      <c r="H1398" s="241">
        <v>9362592</v>
      </c>
    </row>
    <row r="1399" spans="1:8" x14ac:dyDescent="0.25">
      <c r="A1399" t="s">
        <v>657</v>
      </c>
      <c r="B1399" s="241">
        <v>2997916</v>
      </c>
      <c r="C1399" s="241">
        <v>1755746</v>
      </c>
      <c r="D1399" s="241">
        <v>595795</v>
      </c>
      <c r="E1399" s="241">
        <v>873480</v>
      </c>
      <c r="F1399" s="241">
        <v>1220026</v>
      </c>
      <c r="G1399" s="241">
        <v>354141</v>
      </c>
      <c r="H1399" s="241">
        <v>7797104</v>
      </c>
    </row>
    <row r="1400" spans="1:8" x14ac:dyDescent="0.25">
      <c r="A1400" t="s">
        <v>860</v>
      </c>
      <c r="B1400" s="241">
        <v>4469151</v>
      </c>
      <c r="C1400" s="241">
        <v>2453002</v>
      </c>
      <c r="D1400" s="241">
        <v>744627</v>
      </c>
      <c r="E1400" s="241">
        <v>851541</v>
      </c>
      <c r="F1400" s="241">
        <v>1468871</v>
      </c>
      <c r="G1400" s="241">
        <v>378630</v>
      </c>
      <c r="H1400" s="241">
        <v>10365822</v>
      </c>
    </row>
    <row r="1401" spans="1:8" x14ac:dyDescent="0.25">
      <c r="A1401" t="s">
        <v>761</v>
      </c>
      <c r="B1401" s="241">
        <v>4858359</v>
      </c>
      <c r="C1401" s="241">
        <v>2526718</v>
      </c>
      <c r="D1401" s="241">
        <v>766284</v>
      </c>
      <c r="E1401" s="241">
        <v>1315196</v>
      </c>
      <c r="F1401" s="241">
        <v>1838141</v>
      </c>
      <c r="G1401" s="241">
        <v>395625</v>
      </c>
      <c r="H1401" s="241">
        <v>11700323</v>
      </c>
    </row>
    <row r="1402" spans="1:8" x14ac:dyDescent="0.25">
      <c r="A1402" t="s">
        <v>658</v>
      </c>
      <c r="B1402" s="241">
        <v>4536654</v>
      </c>
      <c r="C1402" s="241">
        <v>2376448</v>
      </c>
      <c r="D1402" s="241">
        <v>814711</v>
      </c>
      <c r="E1402" s="241">
        <v>1289953</v>
      </c>
      <c r="F1402" s="241">
        <v>1698113</v>
      </c>
      <c r="G1402" s="241">
        <v>358344</v>
      </c>
      <c r="H1402" s="241">
        <v>11074223</v>
      </c>
    </row>
    <row r="1403" spans="1:8" x14ac:dyDescent="0.25">
      <c r="A1403" t="s">
        <v>659</v>
      </c>
      <c r="B1403" s="241">
        <v>5942081</v>
      </c>
      <c r="C1403" s="241">
        <v>2858759</v>
      </c>
      <c r="D1403" s="241">
        <v>948978</v>
      </c>
      <c r="E1403" s="241">
        <v>1529491</v>
      </c>
      <c r="F1403" s="241">
        <v>1520377</v>
      </c>
      <c r="G1403" s="241">
        <v>304258</v>
      </c>
      <c r="H1403" s="241">
        <v>13103944</v>
      </c>
    </row>
    <row r="1404" spans="1:8" x14ac:dyDescent="0.25">
      <c r="A1404" s="230" t="s">
        <v>861</v>
      </c>
      <c r="B1404" s="230">
        <f>SUM(B1385:B1403)</f>
        <v>94667884</v>
      </c>
      <c r="C1404" s="230">
        <f t="shared" ref="C1404:H1404" si="113">SUM(C1385:C1403)</f>
        <v>52877919</v>
      </c>
      <c r="D1404" s="230">
        <f t="shared" si="113"/>
        <v>19668420</v>
      </c>
      <c r="E1404" s="230">
        <f t="shared" si="113"/>
        <v>20602883</v>
      </c>
      <c r="F1404" s="230">
        <f t="shared" si="113"/>
        <v>31716795</v>
      </c>
      <c r="G1404" s="230">
        <f t="shared" si="113"/>
        <v>7100308</v>
      </c>
      <c r="H1404" s="230">
        <f t="shared" si="113"/>
        <v>226634209</v>
      </c>
    </row>
    <row r="1405" spans="1:8" x14ac:dyDescent="0.25">
      <c r="A1405" s="225" t="s">
        <v>862</v>
      </c>
      <c r="B1405" s="225">
        <f>B1404/19</f>
        <v>4982520.2105263155</v>
      </c>
      <c r="C1405" s="225">
        <f t="shared" ref="C1405:H1405" si="114">C1404/19</f>
        <v>2783048.3684210526</v>
      </c>
      <c r="D1405" s="225">
        <f t="shared" si="114"/>
        <v>1035180</v>
      </c>
      <c r="E1405" s="225">
        <f t="shared" si="114"/>
        <v>1084362.2631578948</v>
      </c>
      <c r="F1405" s="225">
        <f t="shared" si="114"/>
        <v>1669305</v>
      </c>
      <c r="G1405" s="225">
        <f t="shared" si="114"/>
        <v>373700.42105263157</v>
      </c>
      <c r="H1405" s="225">
        <f t="shared" si="114"/>
        <v>11928116.263157895</v>
      </c>
    </row>
    <row r="1407" spans="1:8" x14ac:dyDescent="0.25">
      <c r="A1407" t="s">
        <v>863</v>
      </c>
      <c r="B1407" s="241">
        <v>3915738</v>
      </c>
      <c r="C1407" s="241">
        <v>2558044</v>
      </c>
      <c r="D1407" s="241">
        <v>776218</v>
      </c>
      <c r="E1407" s="241">
        <v>1034017</v>
      </c>
      <c r="F1407" s="241">
        <v>1606444</v>
      </c>
      <c r="G1407" s="241">
        <v>355030</v>
      </c>
      <c r="H1407" s="241">
        <v>10245491</v>
      </c>
    </row>
    <row r="1408" spans="1:8" x14ac:dyDescent="0.25">
      <c r="A1408" t="s">
        <v>864</v>
      </c>
      <c r="B1408" s="241">
        <v>2785231</v>
      </c>
      <c r="C1408" s="241">
        <v>2177483</v>
      </c>
      <c r="D1408" s="241">
        <v>736916</v>
      </c>
      <c r="E1408" s="241">
        <v>1038330</v>
      </c>
      <c r="F1408" s="241">
        <v>1583092</v>
      </c>
      <c r="G1408" s="241">
        <v>256293</v>
      </c>
      <c r="H1408" s="241">
        <v>8577345</v>
      </c>
    </row>
    <row r="1409" spans="1:8" x14ac:dyDescent="0.25">
      <c r="A1409" t="s">
        <v>764</v>
      </c>
      <c r="B1409" s="241">
        <v>3768503</v>
      </c>
      <c r="C1409" s="241">
        <v>2097073</v>
      </c>
      <c r="D1409" s="241">
        <v>762516</v>
      </c>
      <c r="E1409" s="241">
        <v>1242404</v>
      </c>
      <c r="F1409" s="241">
        <v>1918724</v>
      </c>
      <c r="G1409" s="241">
        <v>246929</v>
      </c>
      <c r="H1409" s="241">
        <v>10036149</v>
      </c>
    </row>
    <row r="1410" spans="1:8" x14ac:dyDescent="0.25">
      <c r="A1410" t="s">
        <v>765</v>
      </c>
      <c r="B1410" s="241">
        <v>3863058</v>
      </c>
      <c r="C1410" s="241">
        <v>2161188</v>
      </c>
      <c r="D1410" s="241">
        <v>888823</v>
      </c>
      <c r="E1410" s="241">
        <v>908639</v>
      </c>
      <c r="F1410" s="241">
        <v>1729700</v>
      </c>
      <c r="G1410" s="241">
        <v>325148</v>
      </c>
      <c r="H1410" s="241">
        <v>9876556</v>
      </c>
    </row>
    <row r="1411" spans="1:8" x14ac:dyDescent="0.25">
      <c r="A1411" t="s">
        <v>766</v>
      </c>
      <c r="B1411" s="241">
        <v>4527239</v>
      </c>
      <c r="C1411" s="241">
        <v>2358550</v>
      </c>
      <c r="D1411" s="241">
        <v>823235</v>
      </c>
      <c r="E1411" s="241">
        <v>920109</v>
      </c>
      <c r="F1411" s="241">
        <v>1603832</v>
      </c>
      <c r="G1411" s="241">
        <v>305479</v>
      </c>
      <c r="H1411" s="241">
        <v>10538444</v>
      </c>
    </row>
    <row r="1412" spans="1:8" x14ac:dyDescent="0.25">
      <c r="A1412" t="s">
        <v>865</v>
      </c>
      <c r="B1412" s="241">
        <v>979672</v>
      </c>
      <c r="C1412" s="241">
        <v>1380888</v>
      </c>
      <c r="D1412" s="241">
        <v>540806</v>
      </c>
      <c r="E1412" s="241">
        <v>805468</v>
      </c>
      <c r="F1412" s="241">
        <v>1230015</v>
      </c>
      <c r="G1412" s="241">
        <v>202988</v>
      </c>
      <c r="H1412" s="241">
        <v>5139837</v>
      </c>
    </row>
    <row r="1413" spans="1:8" x14ac:dyDescent="0.25">
      <c r="A1413" t="s">
        <v>866</v>
      </c>
      <c r="B1413" s="241">
        <v>3276265</v>
      </c>
      <c r="C1413" s="241">
        <v>2734860</v>
      </c>
      <c r="D1413" s="241">
        <v>852316</v>
      </c>
      <c r="E1413" s="241">
        <v>923422</v>
      </c>
      <c r="F1413" s="241">
        <v>1978866</v>
      </c>
      <c r="G1413" s="241">
        <v>294632</v>
      </c>
      <c r="H1413" s="241">
        <v>10060361</v>
      </c>
    </row>
    <row r="1414" spans="1:8" x14ac:dyDescent="0.25">
      <c r="A1414" t="s">
        <v>769</v>
      </c>
      <c r="B1414" s="241">
        <v>3925994</v>
      </c>
      <c r="C1414" s="241">
        <v>2404695</v>
      </c>
      <c r="D1414" s="241">
        <v>638003</v>
      </c>
      <c r="E1414" s="241">
        <v>1132518</v>
      </c>
      <c r="F1414" s="241">
        <v>2063030</v>
      </c>
      <c r="G1414" s="241">
        <v>271996</v>
      </c>
      <c r="H1414" s="241">
        <v>10436236</v>
      </c>
    </row>
    <row r="1415" spans="1:8" x14ac:dyDescent="0.25">
      <c r="A1415" t="s">
        <v>770</v>
      </c>
      <c r="B1415" s="241">
        <v>4597134</v>
      </c>
      <c r="C1415" s="241">
        <v>2271793</v>
      </c>
      <c r="D1415" s="241">
        <v>698276</v>
      </c>
      <c r="E1415" s="241">
        <v>1658867</v>
      </c>
      <c r="F1415" s="241">
        <v>2305985</v>
      </c>
      <c r="G1415" s="241">
        <v>251149</v>
      </c>
      <c r="H1415" s="241">
        <v>11783204</v>
      </c>
    </row>
    <row r="1416" spans="1:8" x14ac:dyDescent="0.25">
      <c r="A1416" t="s">
        <v>771</v>
      </c>
      <c r="B1416" s="241">
        <v>4396174</v>
      </c>
      <c r="C1416" s="241">
        <v>2320192</v>
      </c>
      <c r="D1416" s="241">
        <v>600749</v>
      </c>
      <c r="E1416" s="241">
        <v>1059168</v>
      </c>
      <c r="F1416" s="241">
        <v>1425086</v>
      </c>
      <c r="G1416" s="241">
        <v>299580</v>
      </c>
      <c r="H1416" s="241">
        <v>10100949</v>
      </c>
    </row>
    <row r="1417" spans="1:8" x14ac:dyDescent="0.25">
      <c r="A1417" t="s">
        <v>867</v>
      </c>
      <c r="B1417" s="241">
        <v>3388385</v>
      </c>
      <c r="C1417" s="241">
        <v>2116654</v>
      </c>
      <c r="D1417" s="241">
        <v>627694</v>
      </c>
      <c r="E1417" s="241">
        <v>916464</v>
      </c>
      <c r="F1417" s="241">
        <v>1603649</v>
      </c>
      <c r="G1417" s="241">
        <v>344782</v>
      </c>
      <c r="H1417" s="241">
        <v>8997628</v>
      </c>
    </row>
    <row r="1418" spans="1:8" x14ac:dyDescent="0.25">
      <c r="A1418" t="s">
        <v>868</v>
      </c>
      <c r="B1418" s="241">
        <v>4195121</v>
      </c>
      <c r="C1418" s="241">
        <v>2340887</v>
      </c>
      <c r="D1418" s="241">
        <v>800384</v>
      </c>
      <c r="E1418" s="241">
        <v>820940</v>
      </c>
      <c r="F1418" s="241">
        <v>1667076</v>
      </c>
      <c r="G1418" s="241">
        <v>218830</v>
      </c>
      <c r="H1418" s="241">
        <v>10043238</v>
      </c>
    </row>
    <row r="1419" spans="1:8" x14ac:dyDescent="0.25">
      <c r="A1419" t="s">
        <v>774</v>
      </c>
      <c r="B1419" s="241">
        <v>6597388</v>
      </c>
      <c r="C1419" s="241">
        <v>2209722</v>
      </c>
      <c r="D1419" s="241">
        <v>785973</v>
      </c>
      <c r="E1419" s="241">
        <v>720791</v>
      </c>
      <c r="F1419" s="241">
        <v>1634244</v>
      </c>
      <c r="G1419" s="241">
        <v>255729</v>
      </c>
      <c r="H1419" s="241">
        <v>12203847</v>
      </c>
    </row>
    <row r="1420" spans="1:8" x14ac:dyDescent="0.25">
      <c r="A1420" t="s">
        <v>775</v>
      </c>
      <c r="B1420" s="241">
        <v>5714914</v>
      </c>
      <c r="C1420" s="241">
        <v>2589337</v>
      </c>
      <c r="D1420" s="241">
        <v>824757</v>
      </c>
      <c r="E1420" s="241">
        <v>1026997</v>
      </c>
      <c r="F1420" s="241">
        <v>1772387</v>
      </c>
      <c r="G1420" s="241">
        <v>257925</v>
      </c>
      <c r="H1420" s="241">
        <v>12186317</v>
      </c>
    </row>
    <row r="1421" spans="1:8" x14ac:dyDescent="0.25">
      <c r="A1421" t="s">
        <v>776</v>
      </c>
      <c r="B1421" s="241">
        <v>4791587</v>
      </c>
      <c r="C1421" s="241">
        <v>3554574</v>
      </c>
      <c r="D1421" s="241">
        <v>695775</v>
      </c>
      <c r="E1421" s="241">
        <v>914964</v>
      </c>
      <c r="F1421" s="241">
        <v>1580901</v>
      </c>
      <c r="G1421" s="241">
        <v>365834</v>
      </c>
      <c r="H1421" s="241">
        <v>11903635</v>
      </c>
    </row>
    <row r="1422" spans="1:8" x14ac:dyDescent="0.25">
      <c r="A1422" t="s">
        <v>869</v>
      </c>
      <c r="B1422" s="241">
        <v>4021293</v>
      </c>
      <c r="C1422" s="241">
        <v>2503432</v>
      </c>
      <c r="D1422" s="241">
        <v>633781</v>
      </c>
      <c r="E1422" s="241">
        <v>784868</v>
      </c>
      <c r="F1422" s="241">
        <v>1684086</v>
      </c>
      <c r="G1422" s="241">
        <v>250509</v>
      </c>
      <c r="H1422" s="241">
        <v>9877969</v>
      </c>
    </row>
    <row r="1423" spans="1:8" x14ac:dyDescent="0.25">
      <c r="A1423" t="s">
        <v>870</v>
      </c>
      <c r="B1423" s="241">
        <v>4651262</v>
      </c>
      <c r="C1423" s="241">
        <v>3303377</v>
      </c>
      <c r="D1423" s="241">
        <v>806373</v>
      </c>
      <c r="E1423" s="241">
        <v>836180</v>
      </c>
      <c r="F1423" s="241">
        <v>1806360</v>
      </c>
      <c r="G1423" s="241">
        <v>349258</v>
      </c>
      <c r="H1423" s="241">
        <v>11752810</v>
      </c>
    </row>
    <row r="1424" spans="1:8" x14ac:dyDescent="0.25">
      <c r="A1424" t="s">
        <v>779</v>
      </c>
      <c r="B1424" s="241">
        <v>4433163</v>
      </c>
      <c r="C1424" s="241">
        <v>2417974</v>
      </c>
      <c r="D1424" s="241">
        <v>754088</v>
      </c>
      <c r="E1424" s="241">
        <v>1022156</v>
      </c>
      <c r="F1424" s="241">
        <v>1755100</v>
      </c>
      <c r="G1424" s="241">
        <v>326939</v>
      </c>
      <c r="H1424" s="241">
        <v>10709420</v>
      </c>
    </row>
    <row r="1425" spans="1:8" x14ac:dyDescent="0.25">
      <c r="A1425" t="s">
        <v>780</v>
      </c>
      <c r="B1425" s="241">
        <v>6839071</v>
      </c>
      <c r="C1425" s="241">
        <v>2554807</v>
      </c>
      <c r="D1425" s="241">
        <v>774517</v>
      </c>
      <c r="E1425" s="241">
        <v>974927</v>
      </c>
      <c r="F1425" s="241">
        <v>1478277</v>
      </c>
      <c r="G1425" s="241">
        <v>325663</v>
      </c>
      <c r="H1425" s="241">
        <v>12947262</v>
      </c>
    </row>
    <row r="1426" spans="1:8" x14ac:dyDescent="0.25">
      <c r="A1426" t="s">
        <v>781</v>
      </c>
      <c r="B1426" s="241">
        <v>4500609</v>
      </c>
      <c r="C1426" s="241">
        <v>2940339</v>
      </c>
      <c r="D1426" s="241">
        <v>819294</v>
      </c>
      <c r="E1426" s="241">
        <v>924838</v>
      </c>
      <c r="F1426" s="241">
        <v>1360537</v>
      </c>
      <c r="G1426" s="241">
        <v>285273</v>
      </c>
      <c r="H1426" s="241">
        <v>10830890</v>
      </c>
    </row>
    <row r="1427" spans="1:8" x14ac:dyDescent="0.25">
      <c r="A1427" t="s">
        <v>871</v>
      </c>
      <c r="B1427" s="241">
        <v>1972459</v>
      </c>
      <c r="C1427" s="241">
        <v>252132</v>
      </c>
      <c r="D1427" s="241">
        <v>407658</v>
      </c>
      <c r="E1427" s="241">
        <v>774464</v>
      </c>
      <c r="F1427" s="241">
        <v>1015472</v>
      </c>
      <c r="G1427" s="241">
        <v>136493</v>
      </c>
      <c r="H1427" s="241">
        <v>4558678</v>
      </c>
    </row>
    <row r="1428" spans="1:8" x14ac:dyDescent="0.25">
      <c r="A1428" t="s">
        <v>872</v>
      </c>
      <c r="B1428" s="241">
        <v>1313529</v>
      </c>
      <c r="C1428" s="241">
        <v>250602</v>
      </c>
      <c r="D1428" s="241">
        <v>380674</v>
      </c>
      <c r="E1428" s="241">
        <v>843045</v>
      </c>
      <c r="F1428" s="241">
        <v>799415</v>
      </c>
      <c r="G1428" s="241">
        <v>135097</v>
      </c>
      <c r="H1428" s="241">
        <v>3722362</v>
      </c>
    </row>
    <row r="1429" spans="1:8" x14ac:dyDescent="0.25">
      <c r="A1429" t="s">
        <v>784</v>
      </c>
      <c r="B1429" s="241">
        <v>4688879</v>
      </c>
      <c r="C1429" s="241">
        <v>2541207</v>
      </c>
      <c r="D1429" s="241">
        <v>686921</v>
      </c>
      <c r="E1429" s="241">
        <v>1094931</v>
      </c>
      <c r="F1429" s="241">
        <v>1383543</v>
      </c>
      <c r="G1429" s="241">
        <v>270599</v>
      </c>
      <c r="H1429" s="241">
        <v>10666080</v>
      </c>
    </row>
    <row r="1430" spans="1:8" x14ac:dyDescent="0.25">
      <c r="A1430" s="230" t="s">
        <v>873</v>
      </c>
      <c r="B1430" s="230">
        <f>SUM(B1407:B1429)</f>
        <v>93142668</v>
      </c>
      <c r="C1430" s="230">
        <f t="shared" ref="C1430:H1430" si="115">SUM(C1407:C1429)</f>
        <v>52039810</v>
      </c>
      <c r="D1430" s="230">
        <f t="shared" si="115"/>
        <v>16315747</v>
      </c>
      <c r="E1430" s="230">
        <f t="shared" si="115"/>
        <v>22378507</v>
      </c>
      <c r="F1430" s="230">
        <f t="shared" si="115"/>
        <v>36985821</v>
      </c>
      <c r="G1430" s="230">
        <f t="shared" si="115"/>
        <v>6332155</v>
      </c>
      <c r="H1430" s="230">
        <f t="shared" si="115"/>
        <v>227194708</v>
      </c>
    </row>
    <row r="1431" spans="1:8" x14ac:dyDescent="0.25">
      <c r="A1431" s="225" t="s">
        <v>874</v>
      </c>
      <c r="B1431" s="225">
        <f>B1430/23</f>
        <v>4049681.2173913042</v>
      </c>
      <c r="C1431" s="225">
        <f t="shared" ref="C1431:H1431" si="116">C1430/23</f>
        <v>2262600.4347826089</v>
      </c>
      <c r="D1431" s="225">
        <f t="shared" si="116"/>
        <v>709380.30434782605</v>
      </c>
      <c r="E1431" s="225">
        <f t="shared" si="116"/>
        <v>972978.56521739135</v>
      </c>
      <c r="F1431" s="225">
        <f t="shared" si="116"/>
        <v>1608079.1739130435</v>
      </c>
      <c r="G1431" s="225">
        <f t="shared" si="116"/>
        <v>275311.08695652173</v>
      </c>
      <c r="H1431" s="225">
        <f t="shared" si="116"/>
        <v>9878030.7826086953</v>
      </c>
    </row>
    <row r="1433" spans="1:8" x14ac:dyDescent="0.25">
      <c r="A1433" t="s">
        <v>681</v>
      </c>
      <c r="B1433" s="241">
        <v>4290384</v>
      </c>
      <c r="C1433" s="241">
        <v>2437641</v>
      </c>
      <c r="D1433" s="241">
        <v>651059</v>
      </c>
      <c r="E1433" s="241">
        <v>1015973</v>
      </c>
      <c r="F1433" s="241">
        <v>1430014</v>
      </c>
      <c r="G1433" s="241">
        <v>261619</v>
      </c>
      <c r="H1433" s="241">
        <v>10086690</v>
      </c>
    </row>
    <row r="1434" spans="1:8" x14ac:dyDescent="0.25">
      <c r="A1434" t="s">
        <v>682</v>
      </c>
      <c r="B1434" s="241">
        <v>4240051</v>
      </c>
      <c r="C1434" s="241">
        <v>2912665</v>
      </c>
      <c r="D1434" s="241">
        <v>874601</v>
      </c>
      <c r="E1434" s="241">
        <v>998698</v>
      </c>
      <c r="F1434" s="241">
        <v>1707050</v>
      </c>
      <c r="G1434" s="241">
        <v>468211</v>
      </c>
      <c r="H1434" s="241">
        <v>11201276</v>
      </c>
    </row>
    <row r="1435" spans="1:8" x14ac:dyDescent="0.25">
      <c r="A1435" t="s">
        <v>685</v>
      </c>
      <c r="B1435" s="241">
        <v>3837865</v>
      </c>
      <c r="C1435" s="241">
        <v>1962353</v>
      </c>
      <c r="D1435" s="241">
        <v>614665</v>
      </c>
      <c r="E1435" s="241">
        <v>895795</v>
      </c>
      <c r="F1435" s="241">
        <v>1274811</v>
      </c>
      <c r="G1435" s="241">
        <v>288871</v>
      </c>
      <c r="H1435" s="241">
        <v>8874360</v>
      </c>
    </row>
    <row r="1436" spans="1:8" x14ac:dyDescent="0.25">
      <c r="A1436" t="s">
        <v>875</v>
      </c>
      <c r="B1436" s="241">
        <v>4801900</v>
      </c>
      <c r="C1436" s="241">
        <v>2098415</v>
      </c>
      <c r="D1436" s="241">
        <v>666985</v>
      </c>
      <c r="E1436" s="241">
        <v>813493</v>
      </c>
      <c r="F1436" s="241">
        <v>1715953</v>
      </c>
      <c r="G1436" s="241">
        <v>414845</v>
      </c>
      <c r="H1436" s="241">
        <v>10511591</v>
      </c>
    </row>
    <row r="1437" spans="1:8" x14ac:dyDescent="0.25">
      <c r="A1437" t="s">
        <v>787</v>
      </c>
      <c r="B1437" s="241">
        <v>6955005</v>
      </c>
      <c r="C1437" s="241">
        <v>4426683</v>
      </c>
      <c r="D1437" s="241">
        <v>1060119</v>
      </c>
      <c r="E1437" s="241">
        <v>1125011</v>
      </c>
      <c r="F1437" s="241">
        <v>1816956</v>
      </c>
      <c r="G1437" s="241">
        <v>561844</v>
      </c>
      <c r="H1437" s="241">
        <v>15945618</v>
      </c>
    </row>
    <row r="1438" spans="1:8" x14ac:dyDescent="0.25">
      <c r="A1438" t="s">
        <v>686</v>
      </c>
      <c r="B1438" s="241">
        <v>4980338</v>
      </c>
      <c r="C1438" s="241">
        <v>3645818</v>
      </c>
      <c r="D1438" s="241">
        <v>863786</v>
      </c>
      <c r="E1438" s="241">
        <v>1205104</v>
      </c>
      <c r="F1438" s="241">
        <v>1492883</v>
      </c>
      <c r="G1438" s="241">
        <v>399943</v>
      </c>
      <c r="H1438" s="241">
        <v>12587872</v>
      </c>
    </row>
    <row r="1439" spans="1:8" x14ac:dyDescent="0.25">
      <c r="A1439" t="s">
        <v>687</v>
      </c>
      <c r="B1439" s="241">
        <v>4831038</v>
      </c>
      <c r="C1439" s="241">
        <v>3680078</v>
      </c>
      <c r="D1439" s="241">
        <v>927502</v>
      </c>
      <c r="E1439" s="241">
        <v>1642672</v>
      </c>
      <c r="F1439" s="241">
        <v>1454635</v>
      </c>
      <c r="G1439" s="241">
        <v>381832</v>
      </c>
      <c r="H1439" s="241">
        <v>12917757</v>
      </c>
    </row>
    <row r="1440" spans="1:8" x14ac:dyDescent="0.25">
      <c r="A1440" t="s">
        <v>690</v>
      </c>
      <c r="B1440" s="241">
        <v>747271</v>
      </c>
      <c r="C1440" s="241">
        <v>1699312</v>
      </c>
      <c r="D1440" s="241">
        <v>455718</v>
      </c>
      <c r="E1440" s="241">
        <v>1616408</v>
      </c>
      <c r="F1440" s="241">
        <v>1424774</v>
      </c>
      <c r="G1440" s="241">
        <v>301220</v>
      </c>
      <c r="H1440" s="241">
        <v>6244703</v>
      </c>
    </row>
    <row r="1441" spans="1:8" x14ac:dyDescent="0.25">
      <c r="A1441" t="s">
        <v>876</v>
      </c>
      <c r="B1441" s="241">
        <v>3335127</v>
      </c>
      <c r="C1441" s="241">
        <v>2732529</v>
      </c>
      <c r="D1441" s="241">
        <v>802157</v>
      </c>
      <c r="E1441" s="241">
        <v>1446496</v>
      </c>
      <c r="F1441" s="241">
        <v>2030390</v>
      </c>
      <c r="G1441" s="241">
        <v>369789</v>
      </c>
      <c r="H1441" s="241">
        <v>10716488</v>
      </c>
    </row>
    <row r="1442" spans="1:8" x14ac:dyDescent="0.25">
      <c r="A1442" t="s">
        <v>788</v>
      </c>
      <c r="B1442" s="241">
        <v>4136127</v>
      </c>
      <c r="C1442" s="241">
        <v>3552994</v>
      </c>
      <c r="D1442" s="241">
        <v>816810</v>
      </c>
      <c r="E1442" s="241">
        <v>1060438</v>
      </c>
      <c r="F1442" s="241">
        <v>1732790</v>
      </c>
      <c r="G1442" s="241">
        <v>338803</v>
      </c>
      <c r="H1442" s="241">
        <v>11637962</v>
      </c>
    </row>
    <row r="1443" spans="1:8" x14ac:dyDescent="0.25">
      <c r="A1443" t="s">
        <v>691</v>
      </c>
      <c r="B1443" s="241">
        <v>4031792</v>
      </c>
      <c r="C1443" s="241">
        <v>3475496</v>
      </c>
      <c r="D1443" s="241">
        <v>856037</v>
      </c>
      <c r="E1443" s="241">
        <v>891327</v>
      </c>
      <c r="F1443" s="241">
        <v>1622952</v>
      </c>
      <c r="G1443" s="241">
        <v>402244</v>
      </c>
      <c r="H1443" s="241">
        <v>11279848</v>
      </c>
    </row>
    <row r="1444" spans="1:8" x14ac:dyDescent="0.25">
      <c r="A1444" t="s">
        <v>692</v>
      </c>
      <c r="B1444" s="241">
        <v>4661235</v>
      </c>
      <c r="C1444" s="241">
        <v>3822788</v>
      </c>
      <c r="D1444" s="241">
        <v>821468</v>
      </c>
      <c r="E1444" s="241">
        <v>1247938</v>
      </c>
      <c r="F1444" s="241">
        <v>2120400</v>
      </c>
      <c r="G1444" s="241">
        <v>344393</v>
      </c>
      <c r="H1444" s="241">
        <v>13018222</v>
      </c>
    </row>
    <row r="1445" spans="1:8" x14ac:dyDescent="0.25">
      <c r="A1445" t="s">
        <v>695</v>
      </c>
      <c r="B1445" s="241">
        <v>2916362</v>
      </c>
      <c r="C1445" s="241">
        <v>2511955</v>
      </c>
      <c r="D1445" s="241">
        <v>671885</v>
      </c>
      <c r="E1445" s="241">
        <v>987535</v>
      </c>
      <c r="F1445" s="241">
        <v>1450342</v>
      </c>
      <c r="G1445" s="241">
        <v>331297</v>
      </c>
      <c r="H1445" s="241">
        <v>8869376</v>
      </c>
    </row>
    <row r="1446" spans="1:8" x14ac:dyDescent="0.25">
      <c r="A1446" t="s">
        <v>877</v>
      </c>
      <c r="B1446" s="241">
        <v>4063003</v>
      </c>
      <c r="C1446" s="241">
        <v>2251898</v>
      </c>
      <c r="D1446" s="241">
        <v>716004</v>
      </c>
      <c r="E1446" s="241">
        <v>1013739</v>
      </c>
      <c r="F1446" s="241">
        <v>1528010</v>
      </c>
      <c r="G1446" s="241">
        <v>327832</v>
      </c>
      <c r="H1446" s="241">
        <v>9900486</v>
      </c>
    </row>
    <row r="1447" spans="1:8" x14ac:dyDescent="0.25">
      <c r="A1447" t="s">
        <v>789</v>
      </c>
      <c r="B1447" s="241">
        <v>3980428</v>
      </c>
      <c r="C1447" s="241">
        <v>1569094</v>
      </c>
      <c r="D1447" s="241">
        <v>712556</v>
      </c>
      <c r="E1447" s="241">
        <v>952843</v>
      </c>
      <c r="F1447" s="241">
        <v>1262053</v>
      </c>
      <c r="G1447" s="241">
        <v>345969</v>
      </c>
      <c r="H1447" s="241">
        <v>8822943</v>
      </c>
    </row>
    <row r="1448" spans="1:8" x14ac:dyDescent="0.25">
      <c r="A1448" t="s">
        <v>697</v>
      </c>
      <c r="B1448" s="241">
        <v>1827660</v>
      </c>
      <c r="C1448" s="241">
        <v>1393175</v>
      </c>
      <c r="D1448" s="241">
        <v>950715</v>
      </c>
      <c r="E1448" s="241">
        <v>509945</v>
      </c>
      <c r="F1448" s="241">
        <v>561983</v>
      </c>
      <c r="G1448" s="241">
        <v>395818</v>
      </c>
      <c r="H1448" s="241">
        <v>5639296</v>
      </c>
    </row>
    <row r="1449" spans="1:8" x14ac:dyDescent="0.25">
      <c r="A1449" t="s">
        <v>699</v>
      </c>
      <c r="B1449" s="241">
        <v>5153724</v>
      </c>
      <c r="C1449" s="241">
        <v>1817684</v>
      </c>
      <c r="D1449" s="241">
        <v>644020</v>
      </c>
      <c r="E1449" s="241">
        <v>985586</v>
      </c>
      <c r="F1449" s="241">
        <v>1243552</v>
      </c>
      <c r="G1449" s="241">
        <v>523621</v>
      </c>
      <c r="H1449" s="241">
        <v>10368187</v>
      </c>
    </row>
    <row r="1450" spans="1:8" x14ac:dyDescent="0.25">
      <c r="A1450" t="s">
        <v>878</v>
      </c>
      <c r="B1450" s="241">
        <v>6724557</v>
      </c>
      <c r="C1450" s="241">
        <v>2353768</v>
      </c>
      <c r="D1450" s="241">
        <v>722687</v>
      </c>
      <c r="E1450" s="241">
        <v>1257052</v>
      </c>
      <c r="F1450" s="241">
        <v>1359547</v>
      </c>
      <c r="G1450" s="241">
        <v>614092</v>
      </c>
      <c r="H1450" s="241">
        <v>13031703</v>
      </c>
    </row>
    <row r="1451" spans="1:8" x14ac:dyDescent="0.25">
      <c r="A1451" t="s">
        <v>791</v>
      </c>
      <c r="B1451" s="241">
        <v>10181895</v>
      </c>
      <c r="C1451" s="241">
        <v>2980808</v>
      </c>
      <c r="D1451" s="241">
        <v>801288</v>
      </c>
      <c r="E1451" s="241">
        <v>1107290</v>
      </c>
      <c r="F1451" s="241">
        <v>1433860</v>
      </c>
      <c r="G1451" s="241">
        <v>828223</v>
      </c>
      <c r="H1451" s="241">
        <v>17333364</v>
      </c>
    </row>
    <row r="1452" spans="1:8" x14ac:dyDescent="0.25">
      <c r="A1452" t="s">
        <v>700</v>
      </c>
      <c r="B1452" s="241">
        <v>6338249</v>
      </c>
      <c r="C1452" s="241">
        <v>2692241</v>
      </c>
      <c r="D1452" s="241">
        <v>790797</v>
      </c>
      <c r="E1452" s="241">
        <v>1157195</v>
      </c>
      <c r="F1452" s="241">
        <v>1552630</v>
      </c>
      <c r="G1452" s="241">
        <v>478439</v>
      </c>
      <c r="H1452" s="241">
        <v>13009551</v>
      </c>
    </row>
    <row r="1453" spans="1:8" x14ac:dyDescent="0.25">
      <c r="A1453" t="s">
        <v>701</v>
      </c>
      <c r="B1453" s="241">
        <v>4012542</v>
      </c>
      <c r="C1453" s="241">
        <v>2375691</v>
      </c>
      <c r="D1453" s="241">
        <v>845702</v>
      </c>
      <c r="E1453" s="241">
        <v>989852</v>
      </c>
      <c r="F1453" s="241">
        <v>1390830</v>
      </c>
      <c r="G1453" s="241">
        <v>339329</v>
      </c>
      <c r="H1453" s="241">
        <v>9953946</v>
      </c>
    </row>
    <row r="1454" spans="1:8" x14ac:dyDescent="0.25">
      <c r="A1454" s="230" t="s">
        <v>879</v>
      </c>
      <c r="B1454" s="230">
        <f>SUM(B1433:B1453)</f>
        <v>96046553</v>
      </c>
      <c r="C1454" s="230">
        <f t="shared" ref="C1454:H1454" si="117">SUM(C1433:C1453)</f>
        <v>56393086</v>
      </c>
      <c r="D1454" s="230">
        <f t="shared" si="117"/>
        <v>16266561</v>
      </c>
      <c r="E1454" s="230">
        <f t="shared" si="117"/>
        <v>22920390</v>
      </c>
      <c r="F1454" s="230">
        <f t="shared" si="117"/>
        <v>31606415</v>
      </c>
      <c r="G1454" s="230">
        <f t="shared" si="117"/>
        <v>8718234</v>
      </c>
      <c r="H1454" s="230">
        <f t="shared" si="117"/>
        <v>231951239</v>
      </c>
    </row>
    <row r="1455" spans="1:8" x14ac:dyDescent="0.25">
      <c r="A1455" s="225" t="s">
        <v>880</v>
      </c>
      <c r="B1455" s="225">
        <f>B1454/21</f>
        <v>4573645.3809523806</v>
      </c>
      <c r="C1455" s="225">
        <f t="shared" ref="C1455:H1455" si="118">C1454/21</f>
        <v>2685385.0476190476</v>
      </c>
      <c r="D1455" s="225">
        <f t="shared" si="118"/>
        <v>774598.14285714284</v>
      </c>
      <c r="E1455" s="225">
        <f t="shared" si="118"/>
        <v>1091447.142857143</v>
      </c>
      <c r="F1455" s="225">
        <f t="shared" si="118"/>
        <v>1505067.3809523811</v>
      </c>
      <c r="G1455" s="225">
        <f t="shared" si="118"/>
        <v>415154</v>
      </c>
      <c r="H1455" s="225">
        <f t="shared" si="118"/>
        <v>11045297.095238095</v>
      </c>
    </row>
    <row r="1457" spans="1:8" x14ac:dyDescent="0.25">
      <c r="A1457" t="s">
        <v>434</v>
      </c>
      <c r="B1457" s="241">
        <v>3515973</v>
      </c>
      <c r="C1457" s="241">
        <v>2293924</v>
      </c>
      <c r="D1457" s="241">
        <v>891431</v>
      </c>
      <c r="E1457" s="241">
        <v>815904</v>
      </c>
      <c r="F1457" s="241">
        <v>1279918</v>
      </c>
      <c r="G1457" s="241">
        <v>250212</v>
      </c>
      <c r="H1457" s="241">
        <v>9047362</v>
      </c>
    </row>
    <row r="1458" spans="1:8" x14ac:dyDescent="0.25">
      <c r="A1458" t="s">
        <v>435</v>
      </c>
      <c r="B1458" s="241">
        <v>3293959</v>
      </c>
      <c r="C1458" s="241">
        <v>2343487</v>
      </c>
      <c r="D1458" s="241">
        <v>872636</v>
      </c>
      <c r="E1458" s="241">
        <v>980229</v>
      </c>
      <c r="F1458" s="241">
        <v>1246257</v>
      </c>
      <c r="G1458" s="241">
        <v>421589</v>
      </c>
      <c r="H1458" s="241">
        <v>9158157</v>
      </c>
    </row>
    <row r="1459" spans="1:8" x14ac:dyDescent="0.25">
      <c r="A1459" t="s">
        <v>794</v>
      </c>
      <c r="B1459" s="241">
        <v>4065491</v>
      </c>
      <c r="C1459" s="241">
        <v>2949587</v>
      </c>
      <c r="D1459" s="241">
        <v>866145</v>
      </c>
      <c r="E1459" s="241">
        <v>954260</v>
      </c>
      <c r="F1459" s="241">
        <v>1444720</v>
      </c>
      <c r="G1459" s="241">
        <v>355211</v>
      </c>
      <c r="H1459" s="241">
        <v>10635414</v>
      </c>
    </row>
    <row r="1460" spans="1:8" x14ac:dyDescent="0.25">
      <c r="A1460" t="s">
        <v>704</v>
      </c>
      <c r="B1460" s="241">
        <v>3147140</v>
      </c>
      <c r="C1460" s="241">
        <v>2086601</v>
      </c>
      <c r="D1460" s="241">
        <v>1043624</v>
      </c>
      <c r="E1460" s="241">
        <v>844384</v>
      </c>
      <c r="F1460" s="241">
        <v>1757388</v>
      </c>
      <c r="G1460" s="241">
        <v>310820</v>
      </c>
      <c r="H1460" s="241">
        <v>9189957</v>
      </c>
    </row>
    <row r="1461" spans="1:8" x14ac:dyDescent="0.25">
      <c r="A1461" t="s">
        <v>436</v>
      </c>
      <c r="B1461" s="241">
        <v>4361465</v>
      </c>
      <c r="C1461" s="241">
        <v>2630068</v>
      </c>
      <c r="D1461" s="241">
        <v>985241</v>
      </c>
      <c r="E1461" s="241">
        <v>1129245</v>
      </c>
      <c r="F1461" s="241">
        <v>1474113</v>
      </c>
      <c r="G1461" s="241">
        <v>297683</v>
      </c>
      <c r="H1461" s="241">
        <v>10877815</v>
      </c>
    </row>
    <row r="1462" spans="1:8" x14ac:dyDescent="0.25">
      <c r="A1462" t="s">
        <v>439</v>
      </c>
      <c r="B1462" s="241">
        <v>2200416</v>
      </c>
      <c r="C1462" s="241">
        <v>1781990</v>
      </c>
      <c r="D1462" s="241">
        <v>833215</v>
      </c>
      <c r="E1462" s="241">
        <v>1079449</v>
      </c>
      <c r="F1462" s="241">
        <v>1614182</v>
      </c>
      <c r="G1462" s="241">
        <v>210053</v>
      </c>
      <c r="H1462" s="241">
        <v>7719305</v>
      </c>
    </row>
    <row r="1463" spans="1:8" x14ac:dyDescent="0.25">
      <c r="A1463" t="s">
        <v>440</v>
      </c>
      <c r="B1463" s="241">
        <v>3193124</v>
      </c>
      <c r="C1463" s="241">
        <v>2814592</v>
      </c>
      <c r="D1463" s="241">
        <v>1167992</v>
      </c>
      <c r="E1463" s="241">
        <v>1202472</v>
      </c>
      <c r="F1463" s="241">
        <v>1570213</v>
      </c>
      <c r="G1463" s="241">
        <v>224037</v>
      </c>
      <c r="H1463" s="241">
        <v>10172430</v>
      </c>
    </row>
    <row r="1464" spans="1:8" x14ac:dyDescent="0.25">
      <c r="A1464" t="s">
        <v>795</v>
      </c>
      <c r="B1464" s="241">
        <v>6285865</v>
      </c>
      <c r="C1464" s="241">
        <v>2999104</v>
      </c>
      <c r="D1464" s="241">
        <v>1620433</v>
      </c>
      <c r="E1464" s="241">
        <v>1029341</v>
      </c>
      <c r="F1464" s="241">
        <v>2026738</v>
      </c>
      <c r="G1464" s="241">
        <v>337492</v>
      </c>
      <c r="H1464" s="241">
        <v>14298973</v>
      </c>
    </row>
    <row r="1465" spans="1:8" x14ac:dyDescent="0.25">
      <c r="A1465" t="s">
        <v>705</v>
      </c>
      <c r="B1465" s="241">
        <v>6515347</v>
      </c>
      <c r="C1465" s="241">
        <v>4080818</v>
      </c>
      <c r="D1465" s="241">
        <v>1536978</v>
      </c>
      <c r="E1465" s="241">
        <v>1128996</v>
      </c>
      <c r="F1465" s="241">
        <v>1817495</v>
      </c>
      <c r="G1465" s="241">
        <v>368650</v>
      </c>
      <c r="H1465" s="241">
        <v>15448284</v>
      </c>
    </row>
    <row r="1466" spans="1:8" x14ac:dyDescent="0.25">
      <c r="A1466" t="s">
        <v>441</v>
      </c>
      <c r="B1466" s="241">
        <v>4306545</v>
      </c>
      <c r="C1466" s="241">
        <v>3741332</v>
      </c>
      <c r="D1466" s="241">
        <v>1232075</v>
      </c>
      <c r="E1466" s="241">
        <v>863207</v>
      </c>
      <c r="F1466" s="241">
        <v>1810345</v>
      </c>
      <c r="G1466" s="241">
        <v>208387</v>
      </c>
      <c r="H1466" s="241">
        <v>12161891</v>
      </c>
    </row>
    <row r="1467" spans="1:8" x14ac:dyDescent="0.25">
      <c r="A1467" t="s">
        <v>444</v>
      </c>
      <c r="B1467" s="241">
        <v>4390102</v>
      </c>
      <c r="C1467" s="241">
        <v>4024855</v>
      </c>
      <c r="D1467" s="241">
        <v>685553</v>
      </c>
      <c r="E1467" s="241">
        <v>850918</v>
      </c>
      <c r="F1467" s="241">
        <v>1382724</v>
      </c>
      <c r="G1467" s="241">
        <v>224611</v>
      </c>
      <c r="H1467" s="241">
        <v>11558763</v>
      </c>
    </row>
    <row r="1468" spans="1:8" x14ac:dyDescent="0.25">
      <c r="A1468" t="s">
        <v>445</v>
      </c>
      <c r="B1468" s="241">
        <v>6497854</v>
      </c>
      <c r="C1468" s="241">
        <v>4722713</v>
      </c>
      <c r="D1468" s="241">
        <v>634181</v>
      </c>
      <c r="E1468" s="241">
        <v>1026999</v>
      </c>
      <c r="F1468" s="241">
        <v>1365893</v>
      </c>
      <c r="G1468" s="241">
        <v>392569</v>
      </c>
      <c r="H1468" s="241">
        <v>14640209</v>
      </c>
    </row>
    <row r="1469" spans="1:8" x14ac:dyDescent="0.25">
      <c r="A1469" t="s">
        <v>796</v>
      </c>
      <c r="B1469" s="241">
        <v>5237034</v>
      </c>
      <c r="C1469" s="241">
        <v>3647529</v>
      </c>
      <c r="D1469" s="241">
        <v>725602</v>
      </c>
      <c r="E1469" s="241">
        <v>1204297</v>
      </c>
      <c r="F1469" s="241">
        <v>1569925</v>
      </c>
      <c r="G1469" s="241">
        <v>370945</v>
      </c>
      <c r="H1469" s="241">
        <v>12755332</v>
      </c>
    </row>
    <row r="1470" spans="1:8" x14ac:dyDescent="0.25">
      <c r="A1470" t="s">
        <v>706</v>
      </c>
      <c r="B1470" s="241">
        <v>4177465</v>
      </c>
      <c r="C1470" s="241">
        <v>2935620</v>
      </c>
      <c r="D1470" s="241">
        <v>693835</v>
      </c>
      <c r="E1470" s="241">
        <v>1338246</v>
      </c>
      <c r="F1470" s="241">
        <v>1451969</v>
      </c>
      <c r="G1470" s="241">
        <v>468392</v>
      </c>
      <c r="H1470" s="241">
        <v>11065527</v>
      </c>
    </row>
    <row r="1471" spans="1:8" x14ac:dyDescent="0.25">
      <c r="A1471" t="s">
        <v>446</v>
      </c>
      <c r="B1471" s="241">
        <v>3016786</v>
      </c>
      <c r="C1471" s="241">
        <v>3111935</v>
      </c>
      <c r="D1471" s="241">
        <v>749767</v>
      </c>
      <c r="E1471" s="241">
        <v>726664</v>
      </c>
      <c r="F1471" s="241">
        <v>1177687</v>
      </c>
      <c r="G1471" s="241">
        <v>330473</v>
      </c>
      <c r="H1471" s="241">
        <v>9113312</v>
      </c>
    </row>
    <row r="1472" spans="1:8" x14ac:dyDescent="0.25">
      <c r="A1472" t="s">
        <v>449</v>
      </c>
      <c r="B1472" s="241">
        <v>833577</v>
      </c>
      <c r="C1472" s="241">
        <v>507929</v>
      </c>
      <c r="D1472" s="241">
        <v>254140</v>
      </c>
      <c r="E1472" s="241">
        <v>211603</v>
      </c>
      <c r="F1472" s="241">
        <v>384476</v>
      </c>
      <c r="G1472" s="241">
        <v>112380</v>
      </c>
      <c r="H1472" s="241">
        <v>2304105</v>
      </c>
    </row>
    <row r="1473" spans="1:8" x14ac:dyDescent="0.25">
      <c r="A1473" t="s">
        <v>883</v>
      </c>
      <c r="B1473" s="241">
        <v>754979</v>
      </c>
      <c r="C1473" s="241">
        <v>868504</v>
      </c>
      <c r="D1473" s="241">
        <v>293064</v>
      </c>
      <c r="E1473" s="241">
        <v>443609</v>
      </c>
      <c r="F1473" s="241">
        <v>831756</v>
      </c>
      <c r="G1473" s="241">
        <v>133479</v>
      </c>
      <c r="H1473" s="241">
        <v>3325391</v>
      </c>
    </row>
    <row r="1474" spans="1:8" x14ac:dyDescent="0.25">
      <c r="A1474" t="s">
        <v>707</v>
      </c>
      <c r="B1474" s="241">
        <v>2866620</v>
      </c>
      <c r="C1474" s="241">
        <v>2182125</v>
      </c>
      <c r="D1474" s="241">
        <v>567712</v>
      </c>
      <c r="E1474" s="241">
        <v>612781</v>
      </c>
      <c r="F1474" s="241">
        <v>905814</v>
      </c>
      <c r="G1474" s="241">
        <v>261236</v>
      </c>
      <c r="H1474" s="241">
        <v>7396288</v>
      </c>
    </row>
    <row r="1475" spans="1:8" x14ac:dyDescent="0.25">
      <c r="A1475" t="s">
        <v>450</v>
      </c>
      <c r="B1475" s="241">
        <v>2232807</v>
      </c>
      <c r="C1475" s="241">
        <v>1629931</v>
      </c>
      <c r="D1475" s="241">
        <v>467524</v>
      </c>
      <c r="E1475" s="241">
        <v>596969</v>
      </c>
      <c r="F1475" s="241">
        <v>858947</v>
      </c>
      <c r="G1475" s="241">
        <v>199171</v>
      </c>
      <c r="H1475" s="241">
        <v>5985349</v>
      </c>
    </row>
    <row r="1476" spans="1:8" x14ac:dyDescent="0.25">
      <c r="A1476" t="s">
        <v>453</v>
      </c>
      <c r="B1476" s="241">
        <v>1940971</v>
      </c>
      <c r="C1476" s="241">
        <v>2288229</v>
      </c>
      <c r="D1476" s="241">
        <v>402285</v>
      </c>
      <c r="E1476" s="241">
        <v>521133</v>
      </c>
      <c r="F1476" s="241">
        <v>705998</v>
      </c>
      <c r="G1476" s="241">
        <v>194130</v>
      </c>
      <c r="H1476" s="241">
        <v>6052746</v>
      </c>
    </row>
    <row r="1477" spans="1:8" x14ac:dyDescent="0.25">
      <c r="A1477" s="230" t="s">
        <v>884</v>
      </c>
      <c r="B1477" s="230">
        <f>SUM(B1457:B1476)</f>
        <v>72833520</v>
      </c>
      <c r="C1477" s="230">
        <f t="shared" ref="C1477:H1477" si="119">SUM(C1457:C1476)</f>
        <v>53640873</v>
      </c>
      <c r="D1477" s="230">
        <f t="shared" si="119"/>
        <v>16523433</v>
      </c>
      <c r="E1477" s="230">
        <f t="shared" si="119"/>
        <v>17560706</v>
      </c>
      <c r="F1477" s="230">
        <f t="shared" si="119"/>
        <v>26676558</v>
      </c>
      <c r="G1477" s="230">
        <f t="shared" si="119"/>
        <v>5671520</v>
      </c>
      <c r="H1477" s="230">
        <f t="shared" si="119"/>
        <v>192906610</v>
      </c>
    </row>
    <row r="1478" spans="1:8" x14ac:dyDescent="0.25">
      <c r="A1478" s="225" t="s">
        <v>885</v>
      </c>
      <c r="B1478" s="225">
        <f>B1477/20</f>
        <v>3641676</v>
      </c>
      <c r="C1478" s="225">
        <f t="shared" ref="C1478:H1478" si="120">C1477/20</f>
        <v>2682043.65</v>
      </c>
      <c r="D1478" s="225">
        <f t="shared" si="120"/>
        <v>826171.65</v>
      </c>
      <c r="E1478" s="225">
        <f t="shared" si="120"/>
        <v>878035.3</v>
      </c>
      <c r="F1478" s="225">
        <f t="shared" si="120"/>
        <v>1333827.8999999999</v>
      </c>
      <c r="G1478" s="225">
        <f t="shared" si="120"/>
        <v>283576</v>
      </c>
      <c r="H1478" s="225">
        <f t="shared" si="120"/>
        <v>9645330.5</v>
      </c>
    </row>
    <row r="1480" spans="1:8" ht="21" customHeight="1" x14ac:dyDescent="0.35">
      <c r="A1480" s="117">
        <v>2013</v>
      </c>
    </row>
    <row r="1481" spans="1:8" x14ac:dyDescent="0.25">
      <c r="A1481" t="s">
        <v>886</v>
      </c>
      <c r="B1481" s="241">
        <v>3829182</v>
      </c>
      <c r="C1481" s="241">
        <v>2825064</v>
      </c>
      <c r="D1481" s="241">
        <v>641442</v>
      </c>
      <c r="E1481" s="241">
        <v>918467</v>
      </c>
      <c r="F1481" s="241">
        <v>1533897</v>
      </c>
      <c r="G1481" s="241">
        <v>309283</v>
      </c>
      <c r="H1481" s="241">
        <v>10057335</v>
      </c>
    </row>
    <row r="1482" spans="1:8" x14ac:dyDescent="0.25">
      <c r="A1482" t="s">
        <v>799</v>
      </c>
      <c r="B1482" s="241">
        <v>5701201</v>
      </c>
      <c r="C1482" s="241">
        <v>2237482</v>
      </c>
      <c r="D1482" s="241">
        <v>810493</v>
      </c>
      <c r="E1482" s="241">
        <v>936744</v>
      </c>
      <c r="F1482" s="241">
        <v>1380542</v>
      </c>
      <c r="G1482" s="241">
        <v>329124</v>
      </c>
      <c r="H1482" s="241">
        <v>11395586</v>
      </c>
    </row>
    <row r="1483" spans="1:8" x14ac:dyDescent="0.25">
      <c r="A1483" t="s">
        <v>454</v>
      </c>
      <c r="B1483" s="241">
        <v>7464673</v>
      </c>
      <c r="C1483" s="241">
        <v>2122677</v>
      </c>
      <c r="D1483" s="241">
        <v>991155</v>
      </c>
      <c r="E1483" s="241">
        <v>1046958</v>
      </c>
      <c r="F1483" s="241">
        <v>1455224</v>
      </c>
      <c r="G1483" s="241">
        <v>496457</v>
      </c>
      <c r="H1483" s="241">
        <v>13577144</v>
      </c>
    </row>
    <row r="1484" spans="1:8" x14ac:dyDescent="0.25">
      <c r="A1484" t="s">
        <v>457</v>
      </c>
      <c r="B1484" s="241">
        <v>3561706</v>
      </c>
      <c r="C1484" s="241">
        <v>1707219</v>
      </c>
      <c r="D1484" s="241">
        <v>686913</v>
      </c>
      <c r="E1484" s="241">
        <v>834681</v>
      </c>
      <c r="F1484" s="241">
        <v>1133087</v>
      </c>
      <c r="G1484" s="241">
        <v>294955</v>
      </c>
      <c r="H1484" s="241">
        <v>8218561</v>
      </c>
    </row>
    <row r="1485" spans="1:8" x14ac:dyDescent="0.25">
      <c r="A1485" t="s">
        <v>458</v>
      </c>
      <c r="B1485" s="241">
        <v>4074746</v>
      </c>
      <c r="C1485" s="241">
        <v>1944714</v>
      </c>
      <c r="D1485" s="241">
        <v>701332</v>
      </c>
      <c r="E1485" s="241">
        <v>986829</v>
      </c>
      <c r="F1485" s="241">
        <v>1415041</v>
      </c>
      <c r="G1485" s="241">
        <v>367164</v>
      </c>
      <c r="H1485" s="241">
        <v>9489826</v>
      </c>
    </row>
    <row r="1486" spans="1:8" x14ac:dyDescent="0.25">
      <c r="A1486" t="s">
        <v>800</v>
      </c>
      <c r="B1486" s="241">
        <v>4521010</v>
      </c>
      <c r="C1486" s="241">
        <v>1643694</v>
      </c>
      <c r="D1486" s="241">
        <v>726984</v>
      </c>
      <c r="E1486" s="241">
        <v>988393</v>
      </c>
      <c r="F1486" s="241">
        <v>1572196</v>
      </c>
      <c r="G1486" s="241">
        <v>302271</v>
      </c>
      <c r="H1486" s="241">
        <v>9754548</v>
      </c>
    </row>
    <row r="1487" spans="1:8" x14ac:dyDescent="0.25">
      <c r="A1487" t="s">
        <v>801</v>
      </c>
      <c r="B1487" s="241">
        <v>5133768</v>
      </c>
      <c r="C1487" s="241">
        <v>2308728</v>
      </c>
      <c r="D1487" s="241">
        <v>1034006</v>
      </c>
      <c r="E1487" s="241">
        <v>1089119</v>
      </c>
      <c r="F1487" s="241">
        <v>1999937</v>
      </c>
      <c r="G1487" s="241">
        <v>389470</v>
      </c>
      <c r="H1487" s="241">
        <v>11955028</v>
      </c>
    </row>
    <row r="1488" spans="1:8" x14ac:dyDescent="0.25">
      <c r="A1488" t="s">
        <v>459</v>
      </c>
      <c r="B1488" s="241">
        <v>5217182</v>
      </c>
      <c r="C1488" s="241">
        <v>1699048</v>
      </c>
      <c r="D1488" s="241">
        <v>972844</v>
      </c>
      <c r="E1488" s="241">
        <v>1761820</v>
      </c>
      <c r="F1488" s="241">
        <v>1809865</v>
      </c>
      <c r="G1488" s="241">
        <v>387870</v>
      </c>
      <c r="H1488" s="241">
        <v>11848629</v>
      </c>
    </row>
    <row r="1489" spans="1:8" x14ac:dyDescent="0.25">
      <c r="A1489" t="s">
        <v>462</v>
      </c>
      <c r="B1489" s="241">
        <v>3480223</v>
      </c>
      <c r="C1489" s="241">
        <v>1705306</v>
      </c>
      <c r="D1489" s="241">
        <v>722472</v>
      </c>
      <c r="E1489" s="241">
        <v>1297115</v>
      </c>
      <c r="F1489" s="241">
        <v>1597496</v>
      </c>
      <c r="G1489" s="241">
        <v>329843</v>
      </c>
      <c r="H1489" s="241">
        <v>9132455</v>
      </c>
    </row>
    <row r="1490" spans="1:8" x14ac:dyDescent="0.25">
      <c r="A1490" t="s">
        <v>463</v>
      </c>
      <c r="B1490" s="241">
        <v>4853936</v>
      </c>
      <c r="C1490" s="241">
        <v>1953758</v>
      </c>
      <c r="D1490" s="241">
        <v>950578</v>
      </c>
      <c r="E1490" s="241">
        <v>1175435</v>
      </c>
      <c r="F1490" s="241">
        <v>1832523</v>
      </c>
      <c r="G1490" s="241">
        <v>396896</v>
      </c>
      <c r="H1490" s="241">
        <v>11163126</v>
      </c>
    </row>
    <row r="1491" spans="1:8" x14ac:dyDescent="0.25">
      <c r="A1491" t="s">
        <v>887</v>
      </c>
      <c r="B1491" s="241">
        <v>3580167</v>
      </c>
      <c r="C1491" s="241">
        <v>1820140</v>
      </c>
      <c r="D1491" s="241">
        <v>872548</v>
      </c>
      <c r="E1491" s="241">
        <v>1088864</v>
      </c>
      <c r="F1491" s="241">
        <v>1860981</v>
      </c>
      <c r="G1491" s="241">
        <v>340625</v>
      </c>
      <c r="H1491" s="241">
        <v>9563325</v>
      </c>
    </row>
    <row r="1492" spans="1:8" x14ac:dyDescent="0.25">
      <c r="A1492" t="s">
        <v>802</v>
      </c>
      <c r="B1492" s="241">
        <v>6522941</v>
      </c>
      <c r="C1492" s="241">
        <v>2583768</v>
      </c>
      <c r="D1492" s="241">
        <v>1047122</v>
      </c>
      <c r="E1492" s="241">
        <v>1024626</v>
      </c>
      <c r="F1492" s="241">
        <v>2157981</v>
      </c>
      <c r="G1492" s="241">
        <v>454499</v>
      </c>
      <c r="H1492" s="241">
        <v>13790937</v>
      </c>
    </row>
    <row r="1493" spans="1:8" x14ac:dyDescent="0.25">
      <c r="A1493" t="s">
        <v>803</v>
      </c>
      <c r="B1493" s="241">
        <v>4563396</v>
      </c>
      <c r="C1493" s="241">
        <v>2156180</v>
      </c>
      <c r="D1493" s="241">
        <v>1005908</v>
      </c>
      <c r="E1493" s="241">
        <v>932389</v>
      </c>
      <c r="F1493" s="241">
        <v>1547834</v>
      </c>
      <c r="G1493" s="241">
        <v>285325</v>
      </c>
      <c r="H1493" s="241">
        <v>10491032</v>
      </c>
    </row>
    <row r="1494" spans="1:8" x14ac:dyDescent="0.25">
      <c r="A1494" t="s">
        <v>467</v>
      </c>
      <c r="B1494" s="241">
        <v>4390629</v>
      </c>
      <c r="C1494" s="241">
        <v>2139854</v>
      </c>
      <c r="D1494" s="241">
        <v>1400700</v>
      </c>
      <c r="E1494" s="241">
        <v>930328</v>
      </c>
      <c r="F1494" s="241">
        <v>1798852</v>
      </c>
      <c r="G1494" s="241">
        <v>405805</v>
      </c>
      <c r="H1494" s="241">
        <v>11066168</v>
      </c>
    </row>
    <row r="1495" spans="1:8" x14ac:dyDescent="0.25">
      <c r="A1495" t="s">
        <v>804</v>
      </c>
      <c r="B1495" s="241">
        <v>3508540</v>
      </c>
      <c r="C1495" s="241">
        <v>1775828</v>
      </c>
      <c r="D1495" s="241">
        <v>855727</v>
      </c>
      <c r="E1495" s="241">
        <v>925236</v>
      </c>
      <c r="F1495" s="241">
        <v>2052414</v>
      </c>
      <c r="G1495" s="241">
        <v>357508</v>
      </c>
      <c r="H1495" s="241">
        <v>9475253</v>
      </c>
    </row>
    <row r="1496" spans="1:8" x14ac:dyDescent="0.25">
      <c r="A1496" t="s">
        <v>805</v>
      </c>
      <c r="B1496" s="241">
        <v>5059711</v>
      </c>
      <c r="C1496" s="241">
        <v>2708424</v>
      </c>
      <c r="D1496" s="241">
        <v>1031815</v>
      </c>
      <c r="E1496" s="241">
        <v>920052</v>
      </c>
      <c r="F1496" s="241">
        <v>1995795</v>
      </c>
      <c r="G1496" s="241">
        <v>420751</v>
      </c>
      <c r="H1496" s="241">
        <v>12136548</v>
      </c>
    </row>
    <row r="1497" spans="1:8" x14ac:dyDescent="0.25">
      <c r="A1497" t="s">
        <v>468</v>
      </c>
      <c r="B1497" s="241">
        <v>7842239</v>
      </c>
      <c r="C1497" s="241">
        <v>2290941</v>
      </c>
      <c r="D1497" s="241">
        <v>1061058</v>
      </c>
      <c r="E1497" s="241">
        <v>818634</v>
      </c>
      <c r="F1497" s="241">
        <v>1401990</v>
      </c>
      <c r="G1497" s="241">
        <v>417604</v>
      </c>
      <c r="H1497" s="241">
        <v>13832466</v>
      </c>
    </row>
    <row r="1498" spans="1:8" x14ac:dyDescent="0.25">
      <c r="A1498" t="s">
        <v>471</v>
      </c>
      <c r="B1498" s="241">
        <v>7705528</v>
      </c>
      <c r="C1498" s="241">
        <v>1751828</v>
      </c>
      <c r="D1498" s="241">
        <v>771728</v>
      </c>
      <c r="E1498" s="241">
        <v>788925</v>
      </c>
      <c r="F1498" s="241">
        <v>1576502</v>
      </c>
      <c r="G1498" s="241">
        <v>465478</v>
      </c>
      <c r="H1498" s="241">
        <v>13059989</v>
      </c>
    </row>
    <row r="1499" spans="1:8" x14ac:dyDescent="0.25">
      <c r="A1499" t="s">
        <v>472</v>
      </c>
      <c r="B1499" s="241">
        <v>6037892</v>
      </c>
      <c r="C1499" s="241">
        <v>2129218</v>
      </c>
      <c r="D1499" s="241">
        <v>837600</v>
      </c>
      <c r="E1499" s="241">
        <v>809753</v>
      </c>
      <c r="F1499" s="241">
        <v>1701202</v>
      </c>
      <c r="G1499" s="241">
        <v>427058</v>
      </c>
      <c r="H1499" s="241">
        <v>11942723</v>
      </c>
    </row>
    <row r="1500" spans="1:8" x14ac:dyDescent="0.25">
      <c r="A1500" t="s">
        <v>806</v>
      </c>
      <c r="B1500" s="241">
        <v>8451676</v>
      </c>
      <c r="C1500" s="241">
        <v>2465966</v>
      </c>
      <c r="D1500" s="241">
        <v>924805</v>
      </c>
      <c r="E1500" s="241">
        <v>1226692</v>
      </c>
      <c r="F1500" s="241">
        <v>1637728</v>
      </c>
      <c r="G1500" s="241">
        <v>460738</v>
      </c>
      <c r="H1500" s="241">
        <v>15167605</v>
      </c>
    </row>
    <row r="1501" spans="1:8" x14ac:dyDescent="0.25">
      <c r="A1501" t="s">
        <v>807</v>
      </c>
      <c r="B1501" s="241">
        <v>6396778</v>
      </c>
      <c r="C1501" s="241">
        <v>2292149</v>
      </c>
      <c r="D1501" s="241">
        <v>852051</v>
      </c>
      <c r="E1501" s="241">
        <v>1121540</v>
      </c>
      <c r="F1501" s="241">
        <v>1793571</v>
      </c>
      <c r="G1501" s="241">
        <v>435332</v>
      </c>
      <c r="H1501" s="241">
        <v>12891421</v>
      </c>
    </row>
    <row r="1502" spans="1:8" x14ac:dyDescent="0.25">
      <c r="A1502" s="230" t="s">
        <v>888</v>
      </c>
      <c r="B1502" s="230">
        <f>SUM(B1481:B1501)</f>
        <v>111897124</v>
      </c>
      <c r="C1502" s="230">
        <f t="shared" ref="C1502:H1502" si="121">SUM(C1481:C1501)</f>
        <v>44261986</v>
      </c>
      <c r="D1502" s="230">
        <f t="shared" si="121"/>
        <v>18899281</v>
      </c>
      <c r="E1502" s="230">
        <f t="shared" si="121"/>
        <v>21622600</v>
      </c>
      <c r="F1502" s="230">
        <f t="shared" si="121"/>
        <v>35254658</v>
      </c>
      <c r="G1502" s="230">
        <f t="shared" si="121"/>
        <v>8074056</v>
      </c>
      <c r="H1502" s="230">
        <f t="shared" si="121"/>
        <v>240009705</v>
      </c>
    </row>
    <row r="1503" spans="1:8" x14ac:dyDescent="0.25">
      <c r="A1503" s="225" t="s">
        <v>894</v>
      </c>
      <c r="B1503" s="225">
        <f>B1502/21</f>
        <v>5328434.4761904757</v>
      </c>
      <c r="C1503" s="225">
        <f t="shared" ref="C1503:H1503" si="122">C1502/21</f>
        <v>2107713.6190476189</v>
      </c>
      <c r="D1503" s="225">
        <f t="shared" si="122"/>
        <v>899965.76190476189</v>
      </c>
      <c r="E1503" s="225">
        <f t="shared" si="122"/>
        <v>1029647.6190476191</v>
      </c>
      <c r="F1503" s="225">
        <f t="shared" si="122"/>
        <v>1678793.2380952381</v>
      </c>
      <c r="G1503" s="225">
        <f t="shared" si="122"/>
        <v>384478.85714285716</v>
      </c>
      <c r="H1503" s="225">
        <f t="shared" si="122"/>
        <v>11429033.571428571</v>
      </c>
    </row>
    <row r="1505" spans="1:8" x14ac:dyDescent="0.25">
      <c r="A1505" t="s">
        <v>475</v>
      </c>
      <c r="B1505" s="241">
        <v>9391602</v>
      </c>
      <c r="C1505" s="241">
        <v>2640772</v>
      </c>
      <c r="D1505" s="241">
        <v>1283635</v>
      </c>
      <c r="E1505" s="241">
        <v>1143281</v>
      </c>
      <c r="F1505" s="241">
        <v>1712339</v>
      </c>
      <c r="G1505" s="241">
        <v>397128</v>
      </c>
      <c r="H1505" s="241">
        <v>16568757</v>
      </c>
    </row>
    <row r="1506" spans="1:8" x14ac:dyDescent="0.25">
      <c r="A1506" t="s">
        <v>478</v>
      </c>
      <c r="B1506" s="241">
        <v>5919716</v>
      </c>
      <c r="C1506" s="241">
        <v>2518604</v>
      </c>
      <c r="D1506" s="241">
        <v>879206</v>
      </c>
      <c r="E1506" s="241">
        <v>877634</v>
      </c>
      <c r="F1506" s="241">
        <v>1379473</v>
      </c>
      <c r="G1506" s="241">
        <v>323318</v>
      </c>
      <c r="H1506" s="241">
        <v>11897951</v>
      </c>
    </row>
    <row r="1507" spans="1:8" x14ac:dyDescent="0.25">
      <c r="A1507" t="s">
        <v>479</v>
      </c>
      <c r="B1507" s="241">
        <v>4379553</v>
      </c>
      <c r="C1507" s="241">
        <v>2445580</v>
      </c>
      <c r="D1507" s="241">
        <v>1132605</v>
      </c>
      <c r="E1507" s="241">
        <v>1028362</v>
      </c>
      <c r="F1507" s="241">
        <v>1770438</v>
      </c>
      <c r="G1507" s="241">
        <v>342096</v>
      </c>
      <c r="H1507" s="241">
        <v>11098634</v>
      </c>
    </row>
    <row r="1508" spans="1:8" x14ac:dyDescent="0.25">
      <c r="A1508" t="s">
        <v>810</v>
      </c>
      <c r="B1508" s="241">
        <v>5135407</v>
      </c>
      <c r="C1508" s="241">
        <v>2437478</v>
      </c>
      <c r="D1508" s="241">
        <v>919526</v>
      </c>
      <c r="E1508" s="241">
        <v>1017890</v>
      </c>
      <c r="F1508" s="241">
        <v>1839245</v>
      </c>
      <c r="G1508" s="241">
        <v>256848</v>
      </c>
      <c r="H1508" s="241">
        <v>11606394</v>
      </c>
    </row>
    <row r="1509" spans="1:8" x14ac:dyDescent="0.25">
      <c r="A1509" t="s">
        <v>714</v>
      </c>
      <c r="B1509" s="241">
        <v>5688508</v>
      </c>
      <c r="C1509" s="241">
        <v>2765478</v>
      </c>
      <c r="D1509" s="241">
        <v>1318298</v>
      </c>
      <c r="E1509" s="241">
        <v>1411989</v>
      </c>
      <c r="F1509" s="241">
        <v>2073038</v>
      </c>
      <c r="G1509" s="241">
        <v>402687</v>
      </c>
      <c r="H1509" s="241">
        <v>13659998</v>
      </c>
    </row>
    <row r="1510" spans="1:8" x14ac:dyDescent="0.25">
      <c r="A1510" t="s">
        <v>480</v>
      </c>
      <c r="B1510" s="241">
        <v>3931218</v>
      </c>
      <c r="C1510" s="241">
        <v>2180824</v>
      </c>
      <c r="D1510" s="241">
        <v>1002898</v>
      </c>
      <c r="E1510" s="241">
        <v>1669088</v>
      </c>
      <c r="F1510" s="241">
        <v>1685924</v>
      </c>
      <c r="G1510" s="241">
        <v>277717</v>
      </c>
      <c r="H1510" s="241">
        <v>10747669</v>
      </c>
    </row>
    <row r="1511" spans="1:8" x14ac:dyDescent="0.25">
      <c r="A1511" t="s">
        <v>483</v>
      </c>
      <c r="B1511" s="241">
        <v>3058882</v>
      </c>
      <c r="C1511" s="241">
        <v>1756807</v>
      </c>
      <c r="D1511" s="241">
        <v>716157</v>
      </c>
      <c r="E1511" s="241">
        <v>1362053</v>
      </c>
      <c r="F1511" s="241">
        <v>1918820</v>
      </c>
      <c r="G1511" s="241">
        <v>375878</v>
      </c>
      <c r="H1511" s="241">
        <v>9188597</v>
      </c>
    </row>
    <row r="1512" spans="1:8" x14ac:dyDescent="0.25">
      <c r="A1512" t="s">
        <v>484</v>
      </c>
      <c r="B1512" s="241">
        <v>3896239</v>
      </c>
      <c r="C1512" s="241">
        <v>1862317</v>
      </c>
      <c r="D1512" s="241">
        <v>983311</v>
      </c>
      <c r="E1512" s="241">
        <v>1544015</v>
      </c>
      <c r="F1512" s="241">
        <v>1893847</v>
      </c>
      <c r="G1512" s="241">
        <v>340957</v>
      </c>
      <c r="H1512" s="241">
        <v>10520686</v>
      </c>
    </row>
    <row r="1513" spans="1:8" x14ac:dyDescent="0.25">
      <c r="A1513" t="s">
        <v>811</v>
      </c>
      <c r="B1513" s="241">
        <v>5026944</v>
      </c>
      <c r="C1513" s="241">
        <v>1904167</v>
      </c>
      <c r="D1513" s="241">
        <v>819169</v>
      </c>
      <c r="E1513" s="241">
        <v>1410766</v>
      </c>
      <c r="F1513" s="241">
        <v>2047600</v>
      </c>
      <c r="G1513" s="241">
        <v>359926</v>
      </c>
      <c r="H1513" s="241">
        <v>11568572</v>
      </c>
    </row>
    <row r="1514" spans="1:8" x14ac:dyDescent="0.25">
      <c r="A1514" t="s">
        <v>715</v>
      </c>
      <c r="B1514" s="241">
        <v>5701939</v>
      </c>
      <c r="C1514" s="241">
        <v>1900435</v>
      </c>
      <c r="D1514" s="241">
        <v>829536</v>
      </c>
      <c r="E1514" s="241">
        <v>1139096</v>
      </c>
      <c r="F1514" s="241">
        <v>1882906</v>
      </c>
      <c r="G1514" s="241">
        <v>386661</v>
      </c>
      <c r="H1514" s="241">
        <v>11840573</v>
      </c>
    </row>
    <row r="1515" spans="1:8" x14ac:dyDescent="0.25">
      <c r="A1515" t="s">
        <v>716</v>
      </c>
      <c r="B1515" s="241">
        <v>4019164</v>
      </c>
      <c r="C1515" s="241">
        <v>2481736</v>
      </c>
      <c r="D1515" s="241">
        <v>911179</v>
      </c>
      <c r="E1515" s="241">
        <v>1013651</v>
      </c>
      <c r="F1515" s="241">
        <v>1854828</v>
      </c>
      <c r="G1515" s="241">
        <v>592682</v>
      </c>
      <c r="H1515" s="241">
        <v>10873240</v>
      </c>
    </row>
    <row r="1516" spans="1:8" x14ac:dyDescent="0.25">
      <c r="A1516" t="s">
        <v>488</v>
      </c>
      <c r="B1516" s="241">
        <v>4217396</v>
      </c>
      <c r="C1516" s="241">
        <v>2110155</v>
      </c>
      <c r="D1516" s="241">
        <v>1041837</v>
      </c>
      <c r="E1516" s="241">
        <v>1352129</v>
      </c>
      <c r="F1516" s="241">
        <v>1697328</v>
      </c>
      <c r="G1516" s="241">
        <v>547844</v>
      </c>
      <c r="H1516" s="241">
        <v>10966689</v>
      </c>
    </row>
    <row r="1517" spans="1:8" x14ac:dyDescent="0.25">
      <c r="A1517" t="s">
        <v>889</v>
      </c>
      <c r="B1517" s="241">
        <v>5480238</v>
      </c>
      <c r="C1517" s="241">
        <v>2878087</v>
      </c>
      <c r="D1517" s="241">
        <v>1115858</v>
      </c>
      <c r="E1517" s="241">
        <v>1256059</v>
      </c>
      <c r="F1517" s="241">
        <v>1924806</v>
      </c>
      <c r="G1517" s="241">
        <v>687212</v>
      </c>
      <c r="H1517" s="241">
        <v>13342260</v>
      </c>
    </row>
    <row r="1518" spans="1:8" x14ac:dyDescent="0.25">
      <c r="A1518" t="s">
        <v>812</v>
      </c>
      <c r="B1518" s="241">
        <v>6925425</v>
      </c>
      <c r="C1518" s="241">
        <v>3499924</v>
      </c>
      <c r="D1518" s="241">
        <v>1181842</v>
      </c>
      <c r="E1518" s="241">
        <v>1351416</v>
      </c>
      <c r="F1518" s="241">
        <v>1954840</v>
      </c>
      <c r="G1518" s="241">
        <v>604492</v>
      </c>
      <c r="H1518" s="241">
        <v>15517939</v>
      </c>
    </row>
    <row r="1519" spans="1:8" x14ac:dyDescent="0.25">
      <c r="A1519" t="s">
        <v>489</v>
      </c>
      <c r="B1519" s="241">
        <v>7089476</v>
      </c>
      <c r="C1519" s="241">
        <v>2461603</v>
      </c>
      <c r="D1519" s="241">
        <v>1010229</v>
      </c>
      <c r="E1519" s="241">
        <v>1477423</v>
      </c>
      <c r="F1519" s="241">
        <v>1273880</v>
      </c>
      <c r="G1519" s="241">
        <v>439833</v>
      </c>
      <c r="H1519" s="241">
        <v>13752444</v>
      </c>
    </row>
    <row r="1520" spans="1:8" x14ac:dyDescent="0.25">
      <c r="A1520" t="s">
        <v>492</v>
      </c>
      <c r="B1520" s="241">
        <v>12621070</v>
      </c>
      <c r="C1520" s="241">
        <v>4468557</v>
      </c>
      <c r="D1520" s="241">
        <v>1489794</v>
      </c>
      <c r="E1520" s="241">
        <v>1212152</v>
      </c>
      <c r="F1520" s="241">
        <v>1643670</v>
      </c>
      <c r="G1520" s="241">
        <v>503980</v>
      </c>
      <c r="H1520" s="241">
        <v>21939223</v>
      </c>
    </row>
    <row r="1521" spans="1:8" x14ac:dyDescent="0.25">
      <c r="A1521" t="s">
        <v>493</v>
      </c>
      <c r="B1521" s="241">
        <v>13437282</v>
      </c>
      <c r="C1521" s="241">
        <v>4187924</v>
      </c>
      <c r="D1521" s="241">
        <v>1500649</v>
      </c>
      <c r="E1521" s="241">
        <v>1311351</v>
      </c>
      <c r="F1521" s="241">
        <v>1441991</v>
      </c>
      <c r="G1521" s="241">
        <v>642855</v>
      </c>
      <c r="H1521" s="241">
        <v>22522052</v>
      </c>
    </row>
    <row r="1522" spans="1:8" x14ac:dyDescent="0.25">
      <c r="A1522" t="s">
        <v>813</v>
      </c>
      <c r="B1522" s="241">
        <v>10403798</v>
      </c>
      <c r="C1522" s="241">
        <v>3465874</v>
      </c>
      <c r="D1522" s="241">
        <v>1176022</v>
      </c>
      <c r="E1522" s="241">
        <v>1244396</v>
      </c>
      <c r="F1522" s="241">
        <v>1669140</v>
      </c>
      <c r="G1522" s="241">
        <v>421367</v>
      </c>
      <c r="H1522" s="241">
        <v>18380597</v>
      </c>
    </row>
    <row r="1523" spans="1:8" x14ac:dyDescent="0.25">
      <c r="A1523" t="s">
        <v>717</v>
      </c>
      <c r="B1523" s="241">
        <v>6645831</v>
      </c>
      <c r="C1523" s="241">
        <v>3076630</v>
      </c>
      <c r="D1523" s="241">
        <v>951906</v>
      </c>
      <c r="E1523" s="241">
        <v>1183182</v>
      </c>
      <c r="F1523" s="241">
        <v>1598532</v>
      </c>
      <c r="G1523" s="241">
        <v>441262</v>
      </c>
      <c r="H1523" s="241">
        <v>13897343</v>
      </c>
    </row>
    <row r="1524" spans="1:8" x14ac:dyDescent="0.25">
      <c r="A1524" s="230" t="s">
        <v>890</v>
      </c>
      <c r="B1524" s="230">
        <f>SUM(B1505:B1523)</f>
        <v>122969688</v>
      </c>
      <c r="C1524" s="230">
        <f t="shared" ref="C1524:H1524" si="123">SUM(C1505:C1523)</f>
        <v>51042952</v>
      </c>
      <c r="D1524" s="230">
        <f t="shared" si="123"/>
        <v>20263657</v>
      </c>
      <c r="E1524" s="230">
        <f t="shared" si="123"/>
        <v>24005933</v>
      </c>
      <c r="F1524" s="230">
        <f t="shared" si="123"/>
        <v>33262645</v>
      </c>
      <c r="G1524" s="230">
        <f t="shared" si="123"/>
        <v>8344743</v>
      </c>
      <c r="H1524" s="230">
        <f t="shared" si="123"/>
        <v>259889618</v>
      </c>
    </row>
    <row r="1525" spans="1:8" x14ac:dyDescent="0.25">
      <c r="A1525" s="225" t="s">
        <v>893</v>
      </c>
      <c r="B1525" s="225">
        <f>B1524/19</f>
        <v>6472088.8421052629</v>
      </c>
      <c r="C1525" s="225">
        <f t="shared" ref="C1525:H1525" si="124">C1524/19</f>
        <v>2686471.1578947366</v>
      </c>
      <c r="D1525" s="225">
        <f t="shared" si="124"/>
        <v>1066508.2631578948</v>
      </c>
      <c r="E1525" s="225">
        <f t="shared" si="124"/>
        <v>1263470.1578947369</v>
      </c>
      <c r="F1525" s="225">
        <f t="shared" si="124"/>
        <v>1750665.5263157894</v>
      </c>
      <c r="G1525" s="225">
        <f t="shared" si="124"/>
        <v>439197</v>
      </c>
      <c r="H1525" s="225">
        <f t="shared" si="124"/>
        <v>13678400.947368421</v>
      </c>
    </row>
    <row r="1527" spans="1:8" x14ac:dyDescent="0.25">
      <c r="A1527" t="s">
        <v>496</v>
      </c>
      <c r="B1527" s="241">
        <v>5912536</v>
      </c>
      <c r="C1527" s="241">
        <v>3570789</v>
      </c>
      <c r="D1527" s="241">
        <v>1124491</v>
      </c>
      <c r="E1527" s="241">
        <v>907489</v>
      </c>
      <c r="F1527" s="241">
        <v>1586535</v>
      </c>
      <c r="G1527" s="241">
        <v>432082</v>
      </c>
      <c r="H1527" s="241">
        <v>13533922</v>
      </c>
    </row>
    <row r="1528" spans="1:8" x14ac:dyDescent="0.25">
      <c r="A1528" t="s">
        <v>499</v>
      </c>
      <c r="B1528" s="241">
        <v>3626040</v>
      </c>
      <c r="C1528" s="241">
        <v>2884439</v>
      </c>
      <c r="D1528" s="241">
        <v>816778</v>
      </c>
      <c r="E1528" s="241">
        <v>858028</v>
      </c>
      <c r="F1528" s="241">
        <v>1445103</v>
      </c>
      <c r="G1528" s="241">
        <v>294916</v>
      </c>
      <c r="H1528" s="241">
        <v>9925304</v>
      </c>
    </row>
    <row r="1529" spans="1:8" x14ac:dyDescent="0.25">
      <c r="A1529" t="s">
        <v>500</v>
      </c>
      <c r="B1529" s="241">
        <v>4143001</v>
      </c>
      <c r="C1529" s="241">
        <v>3789535</v>
      </c>
      <c r="D1529" s="241">
        <v>839059</v>
      </c>
      <c r="E1529" s="241">
        <v>888386</v>
      </c>
      <c r="F1529" s="241">
        <v>1625617</v>
      </c>
      <c r="G1529" s="241">
        <v>327017</v>
      </c>
      <c r="H1529" s="241">
        <v>11612615</v>
      </c>
    </row>
    <row r="1530" spans="1:8" x14ac:dyDescent="0.25">
      <c r="A1530" t="s">
        <v>817</v>
      </c>
      <c r="B1530" s="241">
        <v>4167733</v>
      </c>
      <c r="C1530" s="241">
        <v>3710900</v>
      </c>
      <c r="D1530" s="241">
        <v>889986</v>
      </c>
      <c r="E1530" s="241">
        <v>1116126</v>
      </c>
      <c r="F1530" s="241">
        <v>1629962</v>
      </c>
      <c r="G1530" s="241">
        <v>362088</v>
      </c>
      <c r="H1530" s="241">
        <v>11876795</v>
      </c>
    </row>
    <row r="1531" spans="1:8" x14ac:dyDescent="0.25">
      <c r="A1531" t="s">
        <v>720</v>
      </c>
      <c r="B1531" s="241">
        <v>5484036</v>
      </c>
      <c r="C1531" s="241">
        <v>3439760</v>
      </c>
      <c r="D1531" s="241">
        <v>1206606</v>
      </c>
      <c r="E1531" s="241">
        <v>1022445</v>
      </c>
      <c r="F1531" s="241">
        <v>1983482</v>
      </c>
      <c r="G1531" s="241">
        <v>336478</v>
      </c>
      <c r="H1531" s="241">
        <v>13472807</v>
      </c>
    </row>
    <row r="1532" spans="1:8" x14ac:dyDescent="0.25">
      <c r="A1532" t="s">
        <v>501</v>
      </c>
      <c r="B1532" s="241">
        <v>7893887</v>
      </c>
      <c r="C1532" s="241">
        <v>4333257</v>
      </c>
      <c r="D1532" s="241">
        <v>1476758</v>
      </c>
      <c r="E1532" s="241">
        <v>1057191</v>
      </c>
      <c r="F1532" s="241">
        <v>1676416</v>
      </c>
      <c r="G1532" s="241">
        <v>437546</v>
      </c>
      <c r="H1532" s="241">
        <v>16875055</v>
      </c>
    </row>
    <row r="1533" spans="1:8" x14ac:dyDescent="0.25">
      <c r="A1533" t="s">
        <v>504</v>
      </c>
      <c r="B1533" s="241">
        <v>3301464</v>
      </c>
      <c r="C1533" s="241">
        <v>3356214</v>
      </c>
      <c r="D1533" s="241">
        <v>1016139</v>
      </c>
      <c r="E1533" s="241">
        <v>858017</v>
      </c>
      <c r="F1533" s="241">
        <v>1443122</v>
      </c>
      <c r="G1533" s="241">
        <v>264601</v>
      </c>
      <c r="H1533" s="241">
        <v>10239557</v>
      </c>
    </row>
    <row r="1534" spans="1:8" x14ac:dyDescent="0.25">
      <c r="A1534" t="s">
        <v>505</v>
      </c>
      <c r="B1534" s="241">
        <v>3890644</v>
      </c>
      <c r="C1534" s="241">
        <v>3917004</v>
      </c>
      <c r="D1534" s="241">
        <v>1412510</v>
      </c>
      <c r="E1534" s="241">
        <v>860101</v>
      </c>
      <c r="F1534" s="241">
        <v>2016503</v>
      </c>
      <c r="G1534" s="241">
        <v>363314</v>
      </c>
      <c r="H1534" s="241">
        <v>12460076</v>
      </c>
    </row>
    <row r="1535" spans="1:8" x14ac:dyDescent="0.25">
      <c r="A1535" t="s">
        <v>818</v>
      </c>
      <c r="B1535" s="241">
        <v>5073736</v>
      </c>
      <c r="C1535" s="241">
        <v>3004172</v>
      </c>
      <c r="D1535" s="241">
        <v>1591043</v>
      </c>
      <c r="E1535" s="241">
        <v>1085952</v>
      </c>
      <c r="F1535" s="241">
        <v>1863603</v>
      </c>
      <c r="G1535" s="241">
        <v>335158</v>
      </c>
      <c r="H1535" s="241">
        <v>12953664</v>
      </c>
    </row>
    <row r="1536" spans="1:8" x14ac:dyDescent="0.25">
      <c r="A1536" t="s">
        <v>721</v>
      </c>
      <c r="B1536" s="241">
        <v>5180549</v>
      </c>
      <c r="C1536" s="241">
        <v>2712324</v>
      </c>
      <c r="D1536" s="241">
        <v>1646384</v>
      </c>
      <c r="E1536" s="241">
        <v>891467</v>
      </c>
      <c r="F1536" s="241">
        <v>2061623</v>
      </c>
      <c r="G1536" s="241">
        <v>357161</v>
      </c>
      <c r="H1536" s="241">
        <v>12849508</v>
      </c>
    </row>
    <row r="1537" spans="1:8" x14ac:dyDescent="0.25">
      <c r="A1537" t="s">
        <v>506</v>
      </c>
      <c r="B1537" s="241">
        <v>5503452</v>
      </c>
      <c r="C1537" s="241">
        <v>2561033</v>
      </c>
      <c r="D1537" s="241">
        <v>1261366</v>
      </c>
      <c r="E1537" s="241">
        <v>893225</v>
      </c>
      <c r="F1537" s="241">
        <v>1896549</v>
      </c>
      <c r="G1537" s="241">
        <v>246925</v>
      </c>
      <c r="H1537" s="241">
        <v>12362550</v>
      </c>
    </row>
    <row r="1538" spans="1:8" x14ac:dyDescent="0.25">
      <c r="A1538" t="s">
        <v>509</v>
      </c>
      <c r="B1538" s="241">
        <v>5850064</v>
      </c>
      <c r="C1538" s="241">
        <v>3043230</v>
      </c>
      <c r="D1538" s="241">
        <v>1039733</v>
      </c>
      <c r="E1538" s="241">
        <v>861034</v>
      </c>
      <c r="F1538" s="241">
        <v>1562004</v>
      </c>
      <c r="G1538" s="241">
        <v>417216</v>
      </c>
      <c r="H1538" s="241">
        <v>12773281</v>
      </c>
    </row>
    <row r="1539" spans="1:8" x14ac:dyDescent="0.25">
      <c r="A1539" t="s">
        <v>510</v>
      </c>
      <c r="B1539" s="241">
        <v>8888936</v>
      </c>
      <c r="C1539" s="241">
        <v>3590472</v>
      </c>
      <c r="D1539" s="241">
        <v>1005567</v>
      </c>
      <c r="E1539" s="241">
        <v>991082</v>
      </c>
      <c r="F1539" s="241">
        <v>2101348</v>
      </c>
      <c r="G1539" s="241">
        <v>423189</v>
      </c>
      <c r="H1539" s="241">
        <v>17000594</v>
      </c>
    </row>
    <row r="1540" spans="1:8" x14ac:dyDescent="0.25">
      <c r="A1540" t="s">
        <v>819</v>
      </c>
      <c r="B1540" s="241">
        <v>5491289</v>
      </c>
      <c r="C1540" s="241">
        <v>2543943</v>
      </c>
      <c r="D1540" s="241">
        <v>964420</v>
      </c>
      <c r="E1540" s="241">
        <v>938589</v>
      </c>
      <c r="F1540" s="241">
        <v>1661444</v>
      </c>
      <c r="G1540" s="241">
        <v>336129</v>
      </c>
      <c r="H1540" s="241">
        <v>11935814</v>
      </c>
    </row>
    <row r="1541" spans="1:8" x14ac:dyDescent="0.25">
      <c r="A1541" t="s">
        <v>722</v>
      </c>
      <c r="B1541" s="241">
        <v>5268537</v>
      </c>
      <c r="C1541" s="241">
        <v>2660954</v>
      </c>
      <c r="D1541" s="241">
        <v>966596</v>
      </c>
      <c r="E1541" s="241">
        <v>904773</v>
      </c>
      <c r="F1541" s="241">
        <v>1885453</v>
      </c>
      <c r="G1541" s="241">
        <v>362923</v>
      </c>
      <c r="H1541" s="241">
        <v>12049236</v>
      </c>
    </row>
    <row r="1542" spans="1:8" x14ac:dyDescent="0.25">
      <c r="A1542" t="s">
        <v>511</v>
      </c>
      <c r="B1542" s="241">
        <v>4730644</v>
      </c>
      <c r="C1542" s="241">
        <v>2314633</v>
      </c>
      <c r="D1542" s="241">
        <v>834247</v>
      </c>
      <c r="E1542" s="241">
        <v>860932</v>
      </c>
      <c r="F1542" s="241">
        <v>1476084</v>
      </c>
      <c r="G1542" s="241">
        <v>353768</v>
      </c>
      <c r="H1542" s="241">
        <v>10570308</v>
      </c>
    </row>
    <row r="1543" spans="1:8" x14ac:dyDescent="0.25">
      <c r="A1543" t="s">
        <v>514</v>
      </c>
      <c r="B1543" s="241">
        <v>4772910</v>
      </c>
      <c r="C1543" s="241">
        <v>3121402</v>
      </c>
      <c r="D1543" s="241">
        <v>1008569</v>
      </c>
      <c r="E1543" s="241">
        <v>695980</v>
      </c>
      <c r="F1543" s="241">
        <v>1737193</v>
      </c>
      <c r="G1543" s="241">
        <v>532812</v>
      </c>
      <c r="H1543" s="241">
        <v>11868866</v>
      </c>
    </row>
    <row r="1544" spans="1:8" x14ac:dyDescent="0.25">
      <c r="A1544" s="251" t="s">
        <v>218</v>
      </c>
      <c r="B1544" s="241">
        <v>4360027</v>
      </c>
      <c r="C1544" s="241">
        <v>2146206</v>
      </c>
      <c r="D1544" s="241">
        <v>736027</v>
      </c>
      <c r="E1544" s="241">
        <v>829119</v>
      </c>
      <c r="F1544" s="241">
        <v>1902155</v>
      </c>
      <c r="G1544" s="241">
        <v>463414</v>
      </c>
      <c r="H1544" s="241">
        <v>10436948</v>
      </c>
    </row>
    <row r="1545" spans="1:8" x14ac:dyDescent="0.25">
      <c r="A1545" s="251" t="s">
        <v>217</v>
      </c>
      <c r="B1545" s="241">
        <v>6690392</v>
      </c>
      <c r="C1545" s="241">
        <v>2217611</v>
      </c>
      <c r="D1545" s="241">
        <v>825015</v>
      </c>
      <c r="E1545" s="241">
        <v>904055</v>
      </c>
      <c r="F1545" s="241">
        <v>1990277</v>
      </c>
      <c r="G1545" s="241">
        <v>417832</v>
      </c>
      <c r="H1545" s="241">
        <v>13045182</v>
      </c>
    </row>
    <row r="1546" spans="1:8" x14ac:dyDescent="0.25">
      <c r="A1546" s="251" t="s">
        <v>391</v>
      </c>
      <c r="B1546" s="241">
        <v>4263466</v>
      </c>
      <c r="C1546" s="241">
        <v>2268205</v>
      </c>
      <c r="D1546" s="241">
        <v>778713</v>
      </c>
      <c r="E1546" s="241">
        <v>1963660</v>
      </c>
      <c r="F1546" s="241">
        <v>1738484</v>
      </c>
      <c r="G1546" s="241">
        <v>301737</v>
      </c>
      <c r="H1546" s="241">
        <v>11314265</v>
      </c>
    </row>
    <row r="1547" spans="1:8" x14ac:dyDescent="0.25">
      <c r="A1547" s="230" t="s">
        <v>891</v>
      </c>
      <c r="B1547" s="230">
        <v>104493343</v>
      </c>
      <c r="C1547" s="230">
        <v>61186083</v>
      </c>
      <c r="D1547" s="230">
        <v>21440007</v>
      </c>
      <c r="E1547" s="230">
        <v>19387651</v>
      </c>
      <c r="F1547" s="230">
        <v>35282957</v>
      </c>
      <c r="G1547" s="230">
        <v>7366306</v>
      </c>
      <c r="H1547" s="230">
        <v>249156347</v>
      </c>
    </row>
    <row r="1548" spans="1:8" x14ac:dyDescent="0.25">
      <c r="A1548" s="225" t="s">
        <v>892</v>
      </c>
      <c r="B1548" s="225">
        <v>5224667.1500000004</v>
      </c>
      <c r="C1548" s="225">
        <v>3059304.15</v>
      </c>
      <c r="D1548" s="225">
        <v>1072000.3500000001</v>
      </c>
      <c r="E1548" s="225">
        <v>969382.55</v>
      </c>
      <c r="F1548" s="225">
        <v>1764147.85</v>
      </c>
      <c r="G1548" s="225">
        <v>368315.3</v>
      </c>
      <c r="H1548" s="225">
        <v>12457817.35</v>
      </c>
    </row>
    <row r="1550" spans="1:8" x14ac:dyDescent="0.25">
      <c r="A1550" t="s">
        <v>523</v>
      </c>
      <c r="B1550" s="241">
        <v>2754584</v>
      </c>
      <c r="C1550" s="241">
        <v>1623270</v>
      </c>
      <c r="D1550" s="241">
        <v>413323</v>
      </c>
      <c r="E1550" s="241">
        <v>1663098</v>
      </c>
      <c r="F1550" s="241">
        <v>1489970</v>
      </c>
      <c r="G1550" s="241">
        <v>182795</v>
      </c>
      <c r="H1550" s="241">
        <v>8127040</v>
      </c>
    </row>
    <row r="1551" spans="1:8" x14ac:dyDescent="0.25">
      <c r="A1551" t="s">
        <v>524</v>
      </c>
      <c r="B1551" s="241">
        <v>4269952</v>
      </c>
      <c r="C1551" s="241">
        <v>2244202</v>
      </c>
      <c r="D1551" s="241">
        <v>764647</v>
      </c>
      <c r="E1551" s="241">
        <v>1395250</v>
      </c>
      <c r="F1551" s="241">
        <v>1659703</v>
      </c>
      <c r="G1551" s="241">
        <v>374989</v>
      </c>
      <c r="H1551" s="241">
        <v>10708743</v>
      </c>
    </row>
    <row r="1552" spans="1:8" x14ac:dyDescent="0.25">
      <c r="A1552" t="s">
        <v>823</v>
      </c>
      <c r="B1552" s="241">
        <v>6187143</v>
      </c>
      <c r="C1552" s="241">
        <v>3128330</v>
      </c>
      <c r="D1552" s="241">
        <v>751204</v>
      </c>
      <c r="E1552" s="241">
        <v>1363668</v>
      </c>
      <c r="F1552" s="241">
        <v>1975997</v>
      </c>
      <c r="G1552" s="241">
        <v>475612</v>
      </c>
      <c r="H1552" s="241">
        <v>13881954</v>
      </c>
    </row>
    <row r="1553" spans="1:8" x14ac:dyDescent="0.25">
      <c r="A1553" t="s">
        <v>726</v>
      </c>
      <c r="B1553" s="241">
        <v>6684259</v>
      </c>
      <c r="C1553" s="241">
        <v>2811246</v>
      </c>
      <c r="D1553" s="241">
        <v>1460163</v>
      </c>
      <c r="E1553" s="241">
        <v>1315451</v>
      </c>
      <c r="F1553" s="241">
        <v>2204218</v>
      </c>
      <c r="G1553" s="241">
        <v>456009</v>
      </c>
      <c r="H1553" s="241">
        <v>14931346</v>
      </c>
    </row>
    <row r="1554" spans="1:8" x14ac:dyDescent="0.25">
      <c r="A1554" t="s">
        <v>525</v>
      </c>
      <c r="B1554" s="241">
        <v>6898727</v>
      </c>
      <c r="C1554" s="241">
        <v>3196143</v>
      </c>
      <c r="D1554" s="241">
        <v>1269186</v>
      </c>
      <c r="E1554" s="241">
        <v>1226857</v>
      </c>
      <c r="F1554" s="241">
        <v>2397470</v>
      </c>
      <c r="G1554" s="241">
        <v>408849</v>
      </c>
      <c r="H1554" s="241">
        <v>15397232</v>
      </c>
    </row>
    <row r="1555" spans="1:8" x14ac:dyDescent="0.25">
      <c r="A1555" t="s">
        <v>528</v>
      </c>
      <c r="B1555" s="241">
        <v>3317520</v>
      </c>
      <c r="C1555" s="241">
        <v>2064275</v>
      </c>
      <c r="D1555" s="241">
        <v>856317</v>
      </c>
      <c r="E1555" s="241">
        <v>1149281</v>
      </c>
      <c r="F1555" s="241">
        <v>2021284</v>
      </c>
      <c r="G1555" s="241">
        <v>291335</v>
      </c>
      <c r="H1555" s="241">
        <v>9700012</v>
      </c>
    </row>
    <row r="1556" spans="1:8" x14ac:dyDescent="0.25">
      <c r="A1556" t="s">
        <v>529</v>
      </c>
      <c r="B1556" s="241">
        <v>4075250</v>
      </c>
      <c r="C1556" s="241">
        <v>2374521</v>
      </c>
      <c r="D1556" s="241">
        <v>866100</v>
      </c>
      <c r="E1556" s="241">
        <v>1279499</v>
      </c>
      <c r="F1556" s="241">
        <v>1867979</v>
      </c>
      <c r="G1556" s="241">
        <v>365267</v>
      </c>
      <c r="H1556" s="241">
        <v>10828616</v>
      </c>
    </row>
    <row r="1557" spans="1:8" x14ac:dyDescent="0.25">
      <c r="A1557" t="s">
        <v>824</v>
      </c>
      <c r="B1557" s="241">
        <v>4844319</v>
      </c>
      <c r="C1557" s="241">
        <v>3059938</v>
      </c>
      <c r="D1557" s="241">
        <v>790308</v>
      </c>
      <c r="E1557" s="241">
        <v>1495881</v>
      </c>
      <c r="F1557" s="241">
        <v>2146007</v>
      </c>
      <c r="G1557" s="241">
        <v>415370</v>
      </c>
      <c r="H1557" s="241">
        <v>12751823</v>
      </c>
    </row>
    <row r="1558" spans="1:8" x14ac:dyDescent="0.25">
      <c r="A1558" t="s">
        <v>727</v>
      </c>
      <c r="B1558" s="241">
        <v>4042069</v>
      </c>
      <c r="C1558" s="241">
        <v>2581936</v>
      </c>
      <c r="D1558" s="241">
        <v>838327</v>
      </c>
      <c r="E1558" s="241">
        <v>1331189</v>
      </c>
      <c r="F1558" s="241">
        <v>2416388</v>
      </c>
      <c r="G1558" s="241">
        <v>372695</v>
      </c>
      <c r="H1558" s="241">
        <v>11582604</v>
      </c>
    </row>
    <row r="1559" spans="1:8" x14ac:dyDescent="0.25">
      <c r="A1559" t="s">
        <v>530</v>
      </c>
      <c r="B1559" s="241">
        <v>3944371</v>
      </c>
      <c r="C1559" s="241">
        <v>2650788</v>
      </c>
      <c r="D1559" s="241">
        <v>832292</v>
      </c>
      <c r="E1559" s="241">
        <v>1082137</v>
      </c>
      <c r="F1559" s="241">
        <v>2361777</v>
      </c>
      <c r="G1559" s="241">
        <v>763924</v>
      </c>
      <c r="H1559" s="241">
        <v>11635289</v>
      </c>
    </row>
    <row r="1560" spans="1:8" x14ac:dyDescent="0.25">
      <c r="A1560" t="s">
        <v>533</v>
      </c>
      <c r="B1560" s="241">
        <v>4317180</v>
      </c>
      <c r="C1560" s="241">
        <v>4273098</v>
      </c>
      <c r="D1560" s="241">
        <v>1163927</v>
      </c>
      <c r="E1560" s="241">
        <v>1090039</v>
      </c>
      <c r="F1560" s="241">
        <v>2273094</v>
      </c>
      <c r="G1560" s="241">
        <v>1478376</v>
      </c>
      <c r="H1560" s="241">
        <v>14595714</v>
      </c>
    </row>
    <row r="1561" spans="1:8" x14ac:dyDescent="0.25">
      <c r="A1561" t="s">
        <v>534</v>
      </c>
      <c r="B1561" s="241">
        <v>3863613</v>
      </c>
      <c r="C1561" s="241">
        <v>3193873</v>
      </c>
      <c r="D1561" s="241">
        <v>1045847</v>
      </c>
      <c r="E1561" s="241">
        <v>1067875</v>
      </c>
      <c r="F1561" s="241">
        <v>2088143</v>
      </c>
      <c r="G1561" s="241">
        <v>891294</v>
      </c>
      <c r="H1561" s="241">
        <v>12150645</v>
      </c>
    </row>
    <row r="1562" spans="1:8" x14ac:dyDescent="0.25">
      <c r="A1562" t="s">
        <v>825</v>
      </c>
      <c r="B1562" s="241">
        <v>4531579</v>
      </c>
      <c r="C1562" s="241">
        <v>4388200</v>
      </c>
      <c r="D1562" s="241">
        <v>1156337</v>
      </c>
      <c r="E1562" s="241">
        <v>1139329</v>
      </c>
      <c r="F1562" s="241">
        <v>2199705</v>
      </c>
      <c r="G1562" s="241">
        <v>670627</v>
      </c>
      <c r="H1562" s="241">
        <v>14085777</v>
      </c>
    </row>
    <row r="1563" spans="1:8" x14ac:dyDescent="0.25">
      <c r="A1563" t="s">
        <v>728</v>
      </c>
      <c r="B1563" s="241">
        <v>3841064</v>
      </c>
      <c r="C1563" s="241">
        <v>3466887</v>
      </c>
      <c r="D1563" s="241">
        <v>863405</v>
      </c>
      <c r="E1563" s="241">
        <v>1205530</v>
      </c>
      <c r="F1563" s="241">
        <v>2468221</v>
      </c>
      <c r="G1563" s="241">
        <v>621343</v>
      </c>
      <c r="H1563" s="241">
        <v>12466450</v>
      </c>
    </row>
    <row r="1564" spans="1:8" x14ac:dyDescent="0.25">
      <c r="A1564" t="s">
        <v>535</v>
      </c>
      <c r="B1564" s="241">
        <v>3609980</v>
      </c>
      <c r="C1564" s="241">
        <v>2945871</v>
      </c>
      <c r="D1564" s="241">
        <v>851473</v>
      </c>
      <c r="E1564" s="241">
        <v>844159</v>
      </c>
      <c r="F1564" s="241">
        <v>1550519</v>
      </c>
      <c r="G1564" s="241">
        <v>467905</v>
      </c>
      <c r="H1564" s="241">
        <v>10269907</v>
      </c>
    </row>
    <row r="1565" spans="1:8" x14ac:dyDescent="0.25">
      <c r="A1565" t="s">
        <v>538</v>
      </c>
      <c r="B1565" s="241">
        <v>3808095</v>
      </c>
      <c r="C1565" s="241">
        <v>2327701</v>
      </c>
      <c r="D1565" s="241">
        <v>728337</v>
      </c>
      <c r="E1565" s="241">
        <v>918803</v>
      </c>
      <c r="F1565" s="241">
        <v>1423760</v>
      </c>
      <c r="G1565" s="241">
        <v>496987</v>
      </c>
      <c r="H1565" s="241">
        <v>9703683</v>
      </c>
    </row>
    <row r="1566" spans="1:8" x14ac:dyDescent="0.25">
      <c r="A1566" t="s">
        <v>539</v>
      </c>
      <c r="B1566" s="241">
        <v>5368234</v>
      </c>
      <c r="C1566" s="241">
        <v>2999350</v>
      </c>
      <c r="D1566" s="241">
        <v>964365</v>
      </c>
      <c r="E1566" s="241">
        <v>1214916</v>
      </c>
      <c r="F1566" s="241">
        <v>1906264</v>
      </c>
      <c r="G1566" s="241">
        <v>583022</v>
      </c>
      <c r="H1566" s="241">
        <v>13036151</v>
      </c>
    </row>
    <row r="1567" spans="1:8" x14ac:dyDescent="0.25">
      <c r="A1567" t="s">
        <v>826</v>
      </c>
      <c r="B1567" s="241">
        <v>3778456</v>
      </c>
      <c r="C1567" s="241">
        <v>2138254</v>
      </c>
      <c r="D1567" s="241">
        <v>749971</v>
      </c>
      <c r="E1567" s="241">
        <v>1145027</v>
      </c>
      <c r="F1567" s="241">
        <v>1649209</v>
      </c>
      <c r="G1567" s="241">
        <v>452421</v>
      </c>
      <c r="H1567" s="241">
        <v>9913338</v>
      </c>
    </row>
    <row r="1568" spans="1:8" x14ac:dyDescent="0.25">
      <c r="A1568" t="s">
        <v>729</v>
      </c>
      <c r="B1568" s="241">
        <v>3366289</v>
      </c>
      <c r="C1568" s="241">
        <v>2368939</v>
      </c>
      <c r="D1568" s="241">
        <v>925153</v>
      </c>
      <c r="E1568" s="241">
        <v>1030026</v>
      </c>
      <c r="F1568" s="241">
        <v>1776964</v>
      </c>
      <c r="G1568" s="241">
        <v>581114</v>
      </c>
      <c r="H1568" s="241">
        <v>10048485</v>
      </c>
    </row>
    <row r="1569" spans="1:8" x14ac:dyDescent="0.25">
      <c r="A1569" t="s">
        <v>540</v>
      </c>
      <c r="B1569" s="241">
        <v>3224039</v>
      </c>
      <c r="C1569" s="241">
        <v>1992958</v>
      </c>
      <c r="D1569" s="241">
        <v>890093</v>
      </c>
      <c r="E1569" s="241">
        <v>1043787</v>
      </c>
      <c r="F1569" s="241">
        <v>1561457</v>
      </c>
      <c r="G1569" s="241">
        <v>674307</v>
      </c>
      <c r="H1569" s="241">
        <v>9386641</v>
      </c>
    </row>
    <row r="1570" spans="1:8" x14ac:dyDescent="0.25">
      <c r="A1570" t="s">
        <v>543</v>
      </c>
      <c r="B1570" s="241">
        <v>2920015</v>
      </c>
      <c r="C1570" s="241">
        <v>1814146</v>
      </c>
      <c r="D1570" s="241">
        <v>692488</v>
      </c>
      <c r="E1570" s="241">
        <v>1408547</v>
      </c>
      <c r="F1570" s="241">
        <v>1442059</v>
      </c>
      <c r="G1570" s="241">
        <v>342097</v>
      </c>
      <c r="H1570" s="241">
        <v>8619352</v>
      </c>
    </row>
    <row r="1571" spans="1:8" x14ac:dyDescent="0.25">
      <c r="A1571" t="s">
        <v>544</v>
      </c>
      <c r="B1571" s="241">
        <v>4335159</v>
      </c>
      <c r="C1571" s="241">
        <v>2197443</v>
      </c>
      <c r="D1571" s="241">
        <v>886626</v>
      </c>
      <c r="E1571" s="241">
        <v>1199772</v>
      </c>
      <c r="F1571" s="241">
        <v>1672007</v>
      </c>
      <c r="G1571" s="241">
        <v>336751</v>
      </c>
      <c r="H1571" s="241">
        <v>10627758</v>
      </c>
    </row>
    <row r="1572" spans="1:8" x14ac:dyDescent="0.25">
      <c r="A1572" s="230" t="s">
        <v>896</v>
      </c>
      <c r="B1572" s="230">
        <f>SUM(B1550:B1571)</f>
        <v>93981897</v>
      </c>
      <c r="C1572" s="230">
        <f t="shared" ref="C1572:H1572" si="125">SUM(C1550:C1571)</f>
        <v>59841369</v>
      </c>
      <c r="D1572" s="230">
        <f t="shared" si="125"/>
        <v>19759889</v>
      </c>
      <c r="E1572" s="230">
        <f t="shared" si="125"/>
        <v>26610121</v>
      </c>
      <c r="F1572" s="230">
        <f t="shared" si="125"/>
        <v>42552195</v>
      </c>
      <c r="G1572" s="230">
        <f t="shared" si="125"/>
        <v>11703089</v>
      </c>
      <c r="H1572" s="230">
        <f t="shared" si="125"/>
        <v>254448560</v>
      </c>
    </row>
    <row r="1573" spans="1:8" x14ac:dyDescent="0.25">
      <c r="A1573" s="225" t="s">
        <v>897</v>
      </c>
      <c r="B1573" s="225">
        <f>B1572/22</f>
        <v>4271904.4090909092</v>
      </c>
      <c r="C1573" s="225">
        <f t="shared" ref="C1573:H1573" si="126">C1572/22</f>
        <v>2720062.2272727271</v>
      </c>
      <c r="D1573" s="225">
        <f t="shared" si="126"/>
        <v>898176.77272727271</v>
      </c>
      <c r="E1573" s="225">
        <f t="shared" si="126"/>
        <v>1209550.9545454546</v>
      </c>
      <c r="F1573" s="225">
        <f t="shared" si="126"/>
        <v>1934190.6818181819</v>
      </c>
      <c r="G1573" s="225">
        <f t="shared" si="126"/>
        <v>531958.59090909094</v>
      </c>
      <c r="H1573" s="225">
        <f t="shared" si="126"/>
        <v>11565843.636363637</v>
      </c>
    </row>
    <row r="1575" spans="1:8" ht="21" x14ac:dyDescent="0.35">
      <c r="A1575" s="117">
        <v>2013</v>
      </c>
    </row>
    <row r="1576" spans="1:8" x14ac:dyDescent="0.25">
      <c r="A1576" t="s">
        <v>829</v>
      </c>
      <c r="B1576" s="241">
        <v>3935840</v>
      </c>
      <c r="C1576" s="241">
        <v>2127455</v>
      </c>
      <c r="D1576" s="241">
        <v>738262</v>
      </c>
      <c r="E1576" s="241">
        <v>900769</v>
      </c>
      <c r="F1576" s="241">
        <v>2296884</v>
      </c>
      <c r="G1576" s="241">
        <v>390447</v>
      </c>
      <c r="H1576" s="241">
        <v>10389657</v>
      </c>
    </row>
    <row r="1577" spans="1:8" x14ac:dyDescent="0.25">
      <c r="A1577" t="s">
        <v>732</v>
      </c>
      <c r="B1577" s="241">
        <v>3910678</v>
      </c>
      <c r="C1577" s="241">
        <v>2336868</v>
      </c>
      <c r="D1577" s="241">
        <v>1085281</v>
      </c>
      <c r="E1577" s="241">
        <v>773612</v>
      </c>
      <c r="F1577" s="241">
        <v>2246100</v>
      </c>
      <c r="G1577" s="241">
        <v>368549</v>
      </c>
      <c r="H1577" s="241">
        <v>10721088</v>
      </c>
    </row>
    <row r="1578" spans="1:8" x14ac:dyDescent="0.25">
      <c r="A1578" t="s">
        <v>548</v>
      </c>
      <c r="B1578" s="241">
        <v>6920740</v>
      </c>
      <c r="C1578" s="241">
        <v>2941694</v>
      </c>
      <c r="D1578" s="241">
        <v>978183</v>
      </c>
      <c r="E1578" s="241">
        <v>819992</v>
      </c>
      <c r="F1578" s="241">
        <v>1744127</v>
      </c>
      <c r="G1578" s="241">
        <v>452957</v>
      </c>
      <c r="H1578" s="241">
        <v>13857693</v>
      </c>
    </row>
    <row r="1579" spans="1:8" x14ac:dyDescent="0.25">
      <c r="A1579" t="s">
        <v>551</v>
      </c>
      <c r="B1579" s="241">
        <v>3103228</v>
      </c>
      <c r="C1579" s="241">
        <v>1445753</v>
      </c>
      <c r="D1579" s="241">
        <v>469175</v>
      </c>
      <c r="E1579" s="241">
        <v>809807</v>
      </c>
      <c r="F1579" s="241">
        <v>1432841</v>
      </c>
      <c r="G1579" s="241">
        <v>192111</v>
      </c>
      <c r="H1579" s="241">
        <v>7452915</v>
      </c>
    </row>
    <row r="1580" spans="1:8" x14ac:dyDescent="0.25">
      <c r="A1580" t="s">
        <v>552</v>
      </c>
      <c r="B1580" s="241">
        <v>3673423</v>
      </c>
      <c r="C1580" s="241">
        <v>2192677</v>
      </c>
      <c r="D1580" s="241">
        <v>742218</v>
      </c>
      <c r="E1580" s="241">
        <v>804618</v>
      </c>
      <c r="F1580" s="241">
        <v>1708633</v>
      </c>
      <c r="G1580" s="241">
        <v>439069</v>
      </c>
      <c r="H1580" s="241">
        <v>9560638</v>
      </c>
    </row>
    <row r="1581" spans="1:8" x14ac:dyDescent="0.25">
      <c r="A1581" t="s">
        <v>830</v>
      </c>
      <c r="B1581" s="241">
        <v>4208700</v>
      </c>
      <c r="C1581" s="241">
        <v>2314756</v>
      </c>
      <c r="D1581" s="241">
        <v>773189</v>
      </c>
      <c r="E1581" s="241">
        <v>833685</v>
      </c>
      <c r="F1581" s="241">
        <v>1842700</v>
      </c>
      <c r="G1581" s="241">
        <v>393278</v>
      </c>
      <c r="H1581" s="241">
        <v>10366308</v>
      </c>
    </row>
    <row r="1582" spans="1:8" x14ac:dyDescent="0.25">
      <c r="A1582" t="s">
        <v>733</v>
      </c>
      <c r="B1582" s="241">
        <v>5796055</v>
      </c>
      <c r="C1582" s="241">
        <v>2707961</v>
      </c>
      <c r="D1582" s="241">
        <v>1138156</v>
      </c>
      <c r="E1582" s="241">
        <v>961047</v>
      </c>
      <c r="F1582" s="241">
        <v>1732189</v>
      </c>
      <c r="G1582" s="241">
        <v>399099</v>
      </c>
      <c r="H1582" s="241">
        <v>12734507</v>
      </c>
    </row>
    <row r="1583" spans="1:8" x14ac:dyDescent="0.25">
      <c r="A1583" t="s">
        <v>553</v>
      </c>
      <c r="B1583" s="241">
        <v>8741850</v>
      </c>
      <c r="C1583" s="241">
        <v>2457781</v>
      </c>
      <c r="D1583" s="241">
        <v>1232659</v>
      </c>
      <c r="E1583" s="241">
        <v>1007670</v>
      </c>
      <c r="F1583" s="241">
        <v>1774806</v>
      </c>
      <c r="G1583" s="241">
        <v>483644</v>
      </c>
      <c r="H1583" s="241">
        <v>15698410</v>
      </c>
    </row>
    <row r="1584" spans="1:8" x14ac:dyDescent="0.25">
      <c r="A1584" t="s">
        <v>556</v>
      </c>
      <c r="B1584" s="241">
        <v>5802524</v>
      </c>
      <c r="C1584" s="241">
        <v>1947398</v>
      </c>
      <c r="D1584" s="241">
        <v>832089</v>
      </c>
      <c r="E1584" s="241">
        <v>939599</v>
      </c>
      <c r="F1584" s="241">
        <v>1522432</v>
      </c>
      <c r="G1584" s="241">
        <v>331661</v>
      </c>
      <c r="H1584" s="241">
        <v>11375703</v>
      </c>
    </row>
    <row r="1585" spans="1:8" x14ac:dyDescent="0.25">
      <c r="A1585" t="s">
        <v>557</v>
      </c>
      <c r="B1585" s="241">
        <v>6584780</v>
      </c>
      <c r="C1585" s="241">
        <v>2971061</v>
      </c>
      <c r="D1585" s="241">
        <v>1004213</v>
      </c>
      <c r="E1585" s="241">
        <v>690327</v>
      </c>
      <c r="F1585" s="241">
        <v>1457192</v>
      </c>
      <c r="G1585" s="241">
        <v>397864</v>
      </c>
      <c r="H1585" s="241">
        <v>13105437</v>
      </c>
    </row>
    <row r="1586" spans="1:8" x14ac:dyDescent="0.25">
      <c r="A1586" t="s">
        <v>831</v>
      </c>
      <c r="B1586" s="241">
        <v>6616407</v>
      </c>
      <c r="C1586" s="241">
        <v>3202843</v>
      </c>
      <c r="D1586" s="241">
        <v>1070888</v>
      </c>
      <c r="E1586" s="241">
        <v>834898</v>
      </c>
      <c r="F1586" s="241">
        <v>1917921</v>
      </c>
      <c r="G1586" s="241">
        <v>518749</v>
      </c>
      <c r="H1586" s="241">
        <v>14161706</v>
      </c>
    </row>
    <row r="1587" spans="1:8" x14ac:dyDescent="0.25">
      <c r="A1587" t="s">
        <v>734</v>
      </c>
      <c r="B1587" s="241">
        <v>6303868</v>
      </c>
      <c r="C1587" s="241">
        <v>2754940</v>
      </c>
      <c r="D1587" s="241">
        <v>1013644</v>
      </c>
      <c r="E1587" s="241">
        <v>930741</v>
      </c>
      <c r="F1587" s="241">
        <v>1988049</v>
      </c>
      <c r="G1587" s="241">
        <v>477828</v>
      </c>
      <c r="H1587" s="241">
        <v>13469070</v>
      </c>
    </row>
    <row r="1588" spans="1:8" x14ac:dyDescent="0.25">
      <c r="A1588" t="s">
        <v>558</v>
      </c>
      <c r="B1588" s="241">
        <v>5991109</v>
      </c>
      <c r="C1588" s="241">
        <v>2854116</v>
      </c>
      <c r="D1588" s="241">
        <v>1036571</v>
      </c>
      <c r="E1588" s="241">
        <v>1006875</v>
      </c>
      <c r="F1588" s="241">
        <v>1618848</v>
      </c>
      <c r="G1588" s="241">
        <v>478073</v>
      </c>
      <c r="H1588" s="241">
        <v>12985592</v>
      </c>
    </row>
    <row r="1589" spans="1:8" x14ac:dyDescent="0.25">
      <c r="A1589" t="s">
        <v>561</v>
      </c>
      <c r="B1589" s="241">
        <v>5137117</v>
      </c>
      <c r="C1589" s="241">
        <v>2516171</v>
      </c>
      <c r="D1589" s="241">
        <v>783420</v>
      </c>
      <c r="E1589" s="241">
        <v>969635</v>
      </c>
      <c r="F1589" s="241">
        <v>1742986</v>
      </c>
      <c r="G1589" s="241">
        <v>547261</v>
      </c>
      <c r="H1589" s="241">
        <v>11696590</v>
      </c>
    </row>
    <row r="1590" spans="1:8" x14ac:dyDescent="0.25">
      <c r="A1590" t="s">
        <v>562</v>
      </c>
      <c r="B1590" s="241">
        <v>6440281</v>
      </c>
      <c r="C1590" s="241">
        <v>2601032</v>
      </c>
      <c r="D1590" s="241">
        <v>965000</v>
      </c>
      <c r="E1590" s="241">
        <v>1105387</v>
      </c>
      <c r="F1590" s="241">
        <v>1584828</v>
      </c>
      <c r="G1590" s="241">
        <v>466552</v>
      </c>
      <c r="H1590" s="241">
        <v>13163080</v>
      </c>
    </row>
    <row r="1591" spans="1:8" x14ac:dyDescent="0.25">
      <c r="A1591" t="s">
        <v>832</v>
      </c>
      <c r="B1591" s="241">
        <v>12737455</v>
      </c>
      <c r="C1591" s="241">
        <v>4430478</v>
      </c>
      <c r="D1591" s="241">
        <v>1490354</v>
      </c>
      <c r="E1591" s="241">
        <v>1076120</v>
      </c>
      <c r="F1591" s="241">
        <v>1686525</v>
      </c>
      <c r="G1591" s="241">
        <v>652609</v>
      </c>
      <c r="H1591" s="241">
        <v>22073541</v>
      </c>
    </row>
    <row r="1592" spans="1:8" x14ac:dyDescent="0.25">
      <c r="A1592" t="s">
        <v>735</v>
      </c>
      <c r="B1592" s="241">
        <v>10035154</v>
      </c>
      <c r="C1592" s="241">
        <v>3927478</v>
      </c>
      <c r="D1592" s="241">
        <v>1459605</v>
      </c>
      <c r="E1592" s="241">
        <v>1308900</v>
      </c>
      <c r="F1592" s="241">
        <v>1921638</v>
      </c>
      <c r="G1592" s="241">
        <v>468157</v>
      </c>
      <c r="H1592" s="241">
        <v>19120932</v>
      </c>
    </row>
    <row r="1593" spans="1:8" x14ac:dyDescent="0.25">
      <c r="A1593" t="s">
        <v>563</v>
      </c>
      <c r="B1593" s="241">
        <v>6329088</v>
      </c>
      <c r="C1593" s="241">
        <v>2909800</v>
      </c>
      <c r="D1593" s="241">
        <v>1053976</v>
      </c>
      <c r="E1593" s="241">
        <v>873290</v>
      </c>
      <c r="F1593" s="241">
        <v>1143696</v>
      </c>
      <c r="G1593" s="241">
        <v>320480</v>
      </c>
      <c r="H1593" s="241">
        <v>12630330</v>
      </c>
    </row>
    <row r="1594" spans="1:8" x14ac:dyDescent="0.25">
      <c r="A1594" t="s">
        <v>567</v>
      </c>
      <c r="B1594" s="241">
        <v>16786280</v>
      </c>
      <c r="C1594" s="241">
        <v>3049824</v>
      </c>
      <c r="D1594" s="241">
        <v>1231659</v>
      </c>
      <c r="E1594" s="241">
        <v>1093486</v>
      </c>
      <c r="F1594" s="241">
        <v>1542659</v>
      </c>
      <c r="G1594" s="241">
        <v>683209</v>
      </c>
      <c r="H1594" s="241">
        <v>24387117</v>
      </c>
    </row>
    <row r="1595" spans="1:8" x14ac:dyDescent="0.25">
      <c r="A1595" t="s">
        <v>833</v>
      </c>
      <c r="B1595" s="241">
        <v>19417635</v>
      </c>
      <c r="C1595" s="241">
        <v>3022326</v>
      </c>
      <c r="D1595" s="241">
        <v>1163320</v>
      </c>
      <c r="E1595" s="241">
        <v>1301896</v>
      </c>
      <c r="F1595" s="241">
        <v>1552875</v>
      </c>
      <c r="G1595" s="241">
        <v>489248</v>
      </c>
      <c r="H1595" s="241">
        <v>26947300</v>
      </c>
    </row>
    <row r="1596" spans="1:8" x14ac:dyDescent="0.25">
      <c r="A1596" t="s">
        <v>834</v>
      </c>
      <c r="B1596" s="241">
        <v>11123753</v>
      </c>
      <c r="C1596" s="241">
        <v>2602084</v>
      </c>
      <c r="D1596" s="241">
        <v>1208225</v>
      </c>
      <c r="E1596" s="241">
        <v>916054</v>
      </c>
      <c r="F1596" s="241">
        <v>1696857</v>
      </c>
      <c r="G1596" s="241">
        <v>465511</v>
      </c>
      <c r="H1596" s="241">
        <v>18012484</v>
      </c>
    </row>
    <row r="1597" spans="1:8" x14ac:dyDescent="0.25">
      <c r="A1597" t="s">
        <v>736</v>
      </c>
      <c r="B1597" s="241">
        <v>11788828</v>
      </c>
      <c r="C1597" s="241">
        <v>3690259</v>
      </c>
      <c r="D1597" s="241">
        <v>1204754</v>
      </c>
      <c r="E1597" s="241">
        <v>1120825</v>
      </c>
      <c r="F1597" s="241">
        <v>1485596</v>
      </c>
      <c r="G1597" s="241">
        <v>348593</v>
      </c>
      <c r="H1597" s="241">
        <v>19638855</v>
      </c>
    </row>
    <row r="1598" spans="1:8" x14ac:dyDescent="0.25">
      <c r="A1598" s="230" t="s">
        <v>898</v>
      </c>
      <c r="B1598" s="230">
        <f>SUM(B1576:B1597)</f>
        <v>171384793</v>
      </c>
      <c r="C1598" s="230">
        <f t="shared" ref="C1598:H1598" si="127">SUM(C1576:C1597)</f>
        <v>61004755</v>
      </c>
      <c r="D1598" s="230">
        <f t="shared" si="127"/>
        <v>22674841</v>
      </c>
      <c r="E1598" s="230">
        <f t="shared" si="127"/>
        <v>21079233</v>
      </c>
      <c r="F1598" s="230">
        <f t="shared" si="127"/>
        <v>37640382</v>
      </c>
      <c r="G1598" s="230">
        <f t="shared" si="127"/>
        <v>9764949</v>
      </c>
      <c r="H1598" s="230">
        <f t="shared" si="127"/>
        <v>323548953</v>
      </c>
    </row>
    <row r="1599" spans="1:8" x14ac:dyDescent="0.25">
      <c r="A1599" s="225" t="s">
        <v>899</v>
      </c>
      <c r="B1599" s="225">
        <f>B1598/22</f>
        <v>7790217.8636363633</v>
      </c>
      <c r="C1599" s="225">
        <f t="shared" ref="C1599:H1599" si="128">C1598/22</f>
        <v>2772943.4090909092</v>
      </c>
      <c r="D1599" s="225">
        <f t="shared" si="128"/>
        <v>1030674.5909090909</v>
      </c>
      <c r="E1599" s="225">
        <f t="shared" si="128"/>
        <v>958146.95454545459</v>
      </c>
      <c r="F1599" s="225">
        <f t="shared" si="128"/>
        <v>1710926.4545454546</v>
      </c>
      <c r="G1599" s="225">
        <f t="shared" si="128"/>
        <v>443861.31818181818</v>
      </c>
      <c r="H1599" s="225">
        <f t="shared" si="128"/>
        <v>14706770.590909092</v>
      </c>
    </row>
    <row r="1601" spans="1:8" x14ac:dyDescent="0.25">
      <c r="A1601" t="s">
        <v>572</v>
      </c>
      <c r="B1601" s="241">
        <v>8683643</v>
      </c>
      <c r="C1601" s="241">
        <v>3732024</v>
      </c>
      <c r="D1601" s="241">
        <v>1246955</v>
      </c>
      <c r="E1601" s="241">
        <v>1166511</v>
      </c>
      <c r="F1601" s="241">
        <v>1846046</v>
      </c>
      <c r="G1601" s="241">
        <v>338600</v>
      </c>
      <c r="H1601" s="241">
        <v>17013779</v>
      </c>
    </row>
    <row r="1602" spans="1:8" x14ac:dyDescent="0.25">
      <c r="A1602" t="s">
        <v>573</v>
      </c>
      <c r="B1602" s="241">
        <v>5438330</v>
      </c>
      <c r="C1602" s="241">
        <v>3149432</v>
      </c>
      <c r="D1602" s="241">
        <v>985685</v>
      </c>
      <c r="E1602" s="241">
        <v>974750</v>
      </c>
      <c r="F1602" s="241">
        <v>1575799</v>
      </c>
      <c r="G1602" s="241">
        <v>277463</v>
      </c>
      <c r="H1602" s="241">
        <v>12401459</v>
      </c>
    </row>
    <row r="1603" spans="1:8" x14ac:dyDescent="0.25">
      <c r="A1603" t="s">
        <v>837</v>
      </c>
      <c r="B1603" s="241">
        <v>6846949</v>
      </c>
      <c r="C1603" s="241">
        <v>3893947</v>
      </c>
      <c r="D1603" s="241">
        <v>1127749</v>
      </c>
      <c r="E1603" s="241">
        <v>1043097</v>
      </c>
      <c r="F1603" s="241">
        <v>1427196</v>
      </c>
      <c r="G1603" s="241">
        <v>320644</v>
      </c>
      <c r="H1603" s="241">
        <v>14659582</v>
      </c>
    </row>
    <row r="1604" spans="1:8" x14ac:dyDescent="0.25">
      <c r="A1604" t="s">
        <v>739</v>
      </c>
      <c r="B1604" s="241">
        <v>8311920</v>
      </c>
      <c r="C1604" s="241">
        <v>4131502</v>
      </c>
      <c r="D1604" s="241">
        <v>1925549</v>
      </c>
      <c r="E1604" s="241">
        <v>909955</v>
      </c>
      <c r="F1604" s="241">
        <v>1800965</v>
      </c>
      <c r="G1604" s="241">
        <v>383714</v>
      </c>
      <c r="H1604" s="241">
        <v>17463605</v>
      </c>
    </row>
    <row r="1605" spans="1:8" x14ac:dyDescent="0.25">
      <c r="A1605" t="s">
        <v>574</v>
      </c>
      <c r="B1605" s="241">
        <v>8834528</v>
      </c>
      <c r="C1605" s="241">
        <v>3692652</v>
      </c>
      <c r="D1605" s="241">
        <v>1716569</v>
      </c>
      <c r="E1605" s="241">
        <v>1188671</v>
      </c>
      <c r="F1605" s="241">
        <v>2027629</v>
      </c>
      <c r="G1605" s="241">
        <v>469576</v>
      </c>
      <c r="H1605" s="241">
        <v>17929625</v>
      </c>
    </row>
    <row r="1606" spans="1:8" x14ac:dyDescent="0.25">
      <c r="A1606" t="s">
        <v>577</v>
      </c>
      <c r="B1606" s="241">
        <v>7725864</v>
      </c>
      <c r="C1606" s="241">
        <v>2768886</v>
      </c>
      <c r="D1606" s="241">
        <v>1207211</v>
      </c>
      <c r="E1606" s="241">
        <v>1222284</v>
      </c>
      <c r="F1606" s="241">
        <v>1609408</v>
      </c>
      <c r="G1606" s="241">
        <v>288050</v>
      </c>
      <c r="H1606" s="241">
        <v>14821703</v>
      </c>
    </row>
    <row r="1607" spans="1:8" x14ac:dyDescent="0.25">
      <c r="A1607" t="s">
        <v>578</v>
      </c>
      <c r="B1607" s="241">
        <v>11006079</v>
      </c>
      <c r="C1607" s="241">
        <v>3897255</v>
      </c>
      <c r="D1607" s="241">
        <v>1792087</v>
      </c>
      <c r="E1607" s="241">
        <v>1204304</v>
      </c>
      <c r="F1607" s="241">
        <v>1819824</v>
      </c>
      <c r="G1607" s="241">
        <v>353565</v>
      </c>
      <c r="H1607" s="241">
        <v>20073114</v>
      </c>
    </row>
    <row r="1608" spans="1:8" x14ac:dyDescent="0.25">
      <c r="A1608" t="s">
        <v>838</v>
      </c>
      <c r="B1608" s="241">
        <v>6879833</v>
      </c>
      <c r="C1608" s="241">
        <v>4294996</v>
      </c>
      <c r="D1608" s="241">
        <v>1710305</v>
      </c>
      <c r="E1608" s="241">
        <v>1395107</v>
      </c>
      <c r="F1608" s="241">
        <v>1924408</v>
      </c>
      <c r="G1608" s="241">
        <v>304848</v>
      </c>
      <c r="H1608" s="241">
        <v>16509497</v>
      </c>
    </row>
    <row r="1609" spans="1:8" x14ac:dyDescent="0.25">
      <c r="A1609" t="s">
        <v>740</v>
      </c>
      <c r="B1609" s="241">
        <v>8568237</v>
      </c>
      <c r="C1609" s="241">
        <v>4559818</v>
      </c>
      <c r="D1609" s="241">
        <v>1796813</v>
      </c>
      <c r="E1609" s="241">
        <v>1288448</v>
      </c>
      <c r="F1609" s="241">
        <v>1846734</v>
      </c>
      <c r="G1609" s="241">
        <v>376540</v>
      </c>
      <c r="H1609" s="241">
        <v>18436590</v>
      </c>
    </row>
    <row r="1610" spans="1:8" x14ac:dyDescent="0.25">
      <c r="A1610" t="s">
        <v>579</v>
      </c>
      <c r="B1610" s="241">
        <v>7131855</v>
      </c>
      <c r="C1610" s="241">
        <v>4056897</v>
      </c>
      <c r="D1610" s="241">
        <v>1225811</v>
      </c>
      <c r="E1610" s="241">
        <v>986474</v>
      </c>
      <c r="F1610" s="241">
        <v>1816819</v>
      </c>
      <c r="G1610" s="241">
        <v>278232</v>
      </c>
      <c r="H1610" s="241">
        <v>15496088</v>
      </c>
    </row>
    <row r="1611" spans="1:8" x14ac:dyDescent="0.25">
      <c r="A1611" t="s">
        <v>582</v>
      </c>
      <c r="B1611" s="241">
        <v>5129241</v>
      </c>
      <c r="C1611" s="241">
        <v>4256672</v>
      </c>
      <c r="D1611" s="241">
        <v>713084</v>
      </c>
      <c r="E1611" s="241">
        <v>1001078</v>
      </c>
      <c r="F1611" s="241">
        <v>1684618</v>
      </c>
      <c r="G1611" s="241">
        <v>251990</v>
      </c>
      <c r="H1611" s="241">
        <v>13036683</v>
      </c>
    </row>
    <row r="1612" spans="1:8" x14ac:dyDescent="0.25">
      <c r="A1612" t="s">
        <v>583</v>
      </c>
      <c r="B1612" s="241">
        <v>6497723</v>
      </c>
      <c r="C1612" s="241">
        <v>3579427</v>
      </c>
      <c r="D1612" s="241">
        <v>792884</v>
      </c>
      <c r="E1612" s="241">
        <v>1176020</v>
      </c>
      <c r="F1612" s="241">
        <v>1757614</v>
      </c>
      <c r="G1612" s="241">
        <v>352721</v>
      </c>
      <c r="H1612" s="241">
        <v>14156389</v>
      </c>
    </row>
    <row r="1613" spans="1:8" x14ac:dyDescent="0.25">
      <c r="A1613" t="s">
        <v>839</v>
      </c>
      <c r="B1613" s="241">
        <v>11274734</v>
      </c>
      <c r="C1613" s="241">
        <v>4205170</v>
      </c>
      <c r="D1613" s="241">
        <v>930905</v>
      </c>
      <c r="E1613" s="241">
        <v>1413869</v>
      </c>
      <c r="F1613" s="241">
        <v>1592394</v>
      </c>
      <c r="G1613" s="241">
        <v>347054</v>
      </c>
      <c r="H1613" s="241">
        <v>19764126</v>
      </c>
    </row>
    <row r="1614" spans="1:8" x14ac:dyDescent="0.25">
      <c r="A1614" t="s">
        <v>741</v>
      </c>
      <c r="B1614" s="241">
        <v>12837019</v>
      </c>
      <c r="C1614" s="241">
        <v>6305916</v>
      </c>
      <c r="D1614" s="241">
        <v>1393535</v>
      </c>
      <c r="E1614" s="241">
        <v>1072215</v>
      </c>
      <c r="F1614" s="241">
        <v>2006219</v>
      </c>
      <c r="G1614" s="241">
        <v>841385</v>
      </c>
      <c r="H1614" s="241">
        <v>24456289</v>
      </c>
    </row>
    <row r="1615" spans="1:8" x14ac:dyDescent="0.25">
      <c r="A1615" t="s">
        <v>584</v>
      </c>
      <c r="B1615" s="241">
        <v>11418501</v>
      </c>
      <c r="C1615" s="241">
        <v>4411602</v>
      </c>
      <c r="D1615" s="241">
        <v>1017456</v>
      </c>
      <c r="E1615" s="241">
        <v>1071699</v>
      </c>
      <c r="F1615" s="241">
        <v>1744479</v>
      </c>
      <c r="G1615" s="241">
        <v>499076</v>
      </c>
      <c r="H1615" s="241">
        <v>20162813</v>
      </c>
    </row>
    <row r="1616" spans="1:8" x14ac:dyDescent="0.25">
      <c r="A1616" t="s">
        <v>587</v>
      </c>
      <c r="B1616" s="241">
        <v>14874800</v>
      </c>
      <c r="C1616" s="241">
        <v>4231339</v>
      </c>
      <c r="D1616" s="241">
        <v>1077854</v>
      </c>
      <c r="E1616" s="241">
        <v>1131106</v>
      </c>
      <c r="F1616" s="241">
        <v>1699623</v>
      </c>
      <c r="G1616" s="241">
        <v>461186</v>
      </c>
      <c r="H1616" s="241">
        <v>23475908</v>
      </c>
    </row>
    <row r="1617" spans="1:8" x14ac:dyDescent="0.25">
      <c r="A1617" t="s">
        <v>588</v>
      </c>
      <c r="B1617" s="241">
        <v>9155004</v>
      </c>
      <c r="C1617" s="241">
        <v>2950802</v>
      </c>
      <c r="D1617" s="241">
        <v>891563</v>
      </c>
      <c r="E1617" s="241">
        <v>1013032</v>
      </c>
      <c r="F1617" s="241">
        <v>1830536</v>
      </c>
      <c r="G1617" s="241">
        <v>521686</v>
      </c>
      <c r="H1617" s="241">
        <v>16362623</v>
      </c>
    </row>
    <row r="1618" spans="1:8" x14ac:dyDescent="0.25">
      <c r="A1618" t="s">
        <v>840</v>
      </c>
      <c r="B1618" s="241">
        <v>7171664</v>
      </c>
      <c r="C1618" s="241">
        <v>2564923</v>
      </c>
      <c r="D1618" s="241">
        <v>925675</v>
      </c>
      <c r="E1618" s="241">
        <v>1085753</v>
      </c>
      <c r="F1618" s="241">
        <v>1492626</v>
      </c>
      <c r="G1618" s="241">
        <v>780609</v>
      </c>
      <c r="H1618" s="241">
        <v>14021250</v>
      </c>
    </row>
    <row r="1619" spans="1:8" x14ac:dyDescent="0.25">
      <c r="A1619" t="s">
        <v>742</v>
      </c>
      <c r="B1619" s="241">
        <v>6992497</v>
      </c>
      <c r="C1619" s="241">
        <v>2480058</v>
      </c>
      <c r="D1619" s="241">
        <v>832175</v>
      </c>
      <c r="E1619" s="241">
        <v>1252582</v>
      </c>
      <c r="F1619" s="241">
        <v>1686341</v>
      </c>
      <c r="G1619" s="241">
        <v>586377</v>
      </c>
      <c r="H1619" s="241">
        <v>13830030</v>
      </c>
    </row>
    <row r="1620" spans="1:8" x14ac:dyDescent="0.25">
      <c r="A1620" t="s">
        <v>900</v>
      </c>
      <c r="B1620" s="241">
        <v>6843174</v>
      </c>
      <c r="C1620" s="241">
        <v>3038477</v>
      </c>
      <c r="D1620" s="241">
        <v>948762</v>
      </c>
      <c r="E1620" s="241">
        <v>1523764</v>
      </c>
      <c r="F1620" s="241">
        <v>1573443</v>
      </c>
      <c r="G1620" s="241">
        <v>659749</v>
      </c>
      <c r="H1620" s="241">
        <v>14587369</v>
      </c>
    </row>
    <row r="1621" spans="1:8" x14ac:dyDescent="0.25">
      <c r="A1621" s="230" t="s">
        <v>901</v>
      </c>
      <c r="B1621" s="230">
        <v>171621595</v>
      </c>
      <c r="C1621" s="230">
        <v>76201795</v>
      </c>
      <c r="D1621" s="230">
        <v>24258627</v>
      </c>
      <c r="E1621" s="230">
        <v>23120719</v>
      </c>
      <c r="F1621" s="230">
        <v>34762721</v>
      </c>
      <c r="G1621" s="230">
        <v>8693065</v>
      </c>
      <c r="H1621" s="230">
        <v>338658522</v>
      </c>
    </row>
    <row r="1622" spans="1:8" x14ac:dyDescent="0.25">
      <c r="A1622" s="225" t="s">
        <v>902</v>
      </c>
      <c r="B1622" s="225">
        <v>8581079.75</v>
      </c>
      <c r="C1622" s="225">
        <v>3810089.75</v>
      </c>
      <c r="D1622" s="225">
        <v>1212931.3500000001</v>
      </c>
      <c r="E1622" s="225">
        <v>1156035.95</v>
      </c>
      <c r="F1622" s="225">
        <v>1738136.05</v>
      </c>
      <c r="G1622" s="225">
        <v>434653.25</v>
      </c>
      <c r="H1622" s="225">
        <v>16932926.100000001</v>
      </c>
    </row>
    <row r="1624" spans="1:8" x14ac:dyDescent="0.25">
      <c r="A1624" t="s">
        <v>594</v>
      </c>
      <c r="B1624" s="241">
        <v>4424040</v>
      </c>
      <c r="C1624" s="241">
        <v>2300468</v>
      </c>
      <c r="D1624" s="241">
        <v>666193</v>
      </c>
      <c r="E1624" s="241">
        <v>1107778</v>
      </c>
      <c r="F1624" s="241">
        <v>1401469</v>
      </c>
      <c r="G1624" s="241">
        <v>459373</v>
      </c>
      <c r="H1624" s="241">
        <v>10359321</v>
      </c>
    </row>
    <row r="1625" spans="1:8" x14ac:dyDescent="0.25">
      <c r="A1625" t="s">
        <v>595</v>
      </c>
      <c r="B1625" s="241">
        <v>4572285</v>
      </c>
      <c r="C1625" s="241">
        <v>2424238</v>
      </c>
      <c r="D1625" s="241">
        <v>822333</v>
      </c>
      <c r="E1625" s="241">
        <v>979271</v>
      </c>
      <c r="F1625" s="241">
        <v>1968280</v>
      </c>
      <c r="G1625" s="241">
        <v>360150</v>
      </c>
      <c r="H1625" s="241">
        <v>11126557</v>
      </c>
    </row>
    <row r="1626" spans="1:8" x14ac:dyDescent="0.25">
      <c r="A1626" t="s">
        <v>843</v>
      </c>
      <c r="B1626" s="241">
        <v>4774899</v>
      </c>
      <c r="C1626" s="241">
        <v>1564618</v>
      </c>
      <c r="D1626" s="241">
        <v>854244</v>
      </c>
      <c r="E1626" s="241">
        <v>786530</v>
      </c>
      <c r="F1626" s="241">
        <v>2245493</v>
      </c>
      <c r="G1626" s="241">
        <v>351599</v>
      </c>
      <c r="H1626" s="241">
        <v>10577383</v>
      </c>
    </row>
    <row r="1627" spans="1:8" x14ac:dyDescent="0.25">
      <c r="A1627" t="s">
        <v>745</v>
      </c>
      <c r="B1627" s="241">
        <v>9946647</v>
      </c>
      <c r="C1627" s="241">
        <v>2662650</v>
      </c>
      <c r="D1627" s="241">
        <v>1453910</v>
      </c>
      <c r="E1627" s="241">
        <v>670269</v>
      </c>
      <c r="F1627" s="241">
        <v>1325320</v>
      </c>
      <c r="G1627" s="241">
        <v>439049</v>
      </c>
      <c r="H1627" s="241">
        <v>16497845</v>
      </c>
    </row>
    <row r="1628" spans="1:8" x14ac:dyDescent="0.25">
      <c r="A1628" t="s">
        <v>598</v>
      </c>
      <c r="B1628" s="241">
        <v>6429853</v>
      </c>
      <c r="C1628" s="241">
        <v>2074169</v>
      </c>
      <c r="D1628" s="241">
        <v>655828</v>
      </c>
      <c r="E1628" s="241">
        <v>898251</v>
      </c>
      <c r="F1628" s="241">
        <v>1749566</v>
      </c>
      <c r="G1628" s="241">
        <v>319616</v>
      </c>
      <c r="H1628" s="241">
        <v>12127283</v>
      </c>
    </row>
    <row r="1629" spans="1:8" x14ac:dyDescent="0.25">
      <c r="A1629" t="s">
        <v>599</v>
      </c>
      <c r="B1629" s="241">
        <v>4861956</v>
      </c>
      <c r="C1629" s="241">
        <v>1922553</v>
      </c>
      <c r="D1629" s="241">
        <v>859628</v>
      </c>
      <c r="E1629" s="241">
        <v>1193626</v>
      </c>
      <c r="F1629" s="241">
        <v>1826857</v>
      </c>
      <c r="G1629" s="241">
        <v>345832</v>
      </c>
      <c r="H1629" s="241">
        <v>11010452</v>
      </c>
    </row>
    <row r="1630" spans="1:8" x14ac:dyDescent="0.25">
      <c r="A1630" t="s">
        <v>844</v>
      </c>
      <c r="B1630" s="241">
        <v>5839182</v>
      </c>
      <c r="C1630" s="241">
        <v>2167981</v>
      </c>
      <c r="D1630" s="241">
        <v>1006034</v>
      </c>
      <c r="E1630" s="241">
        <v>1087464</v>
      </c>
      <c r="F1630" s="241">
        <v>2361560</v>
      </c>
      <c r="G1630" s="241">
        <v>364638</v>
      </c>
      <c r="H1630" s="241">
        <v>12826859</v>
      </c>
    </row>
    <row r="1631" spans="1:8" x14ac:dyDescent="0.25">
      <c r="A1631" t="s">
        <v>746</v>
      </c>
      <c r="B1631" s="241">
        <v>6260673</v>
      </c>
      <c r="C1631" s="241">
        <v>2302919</v>
      </c>
      <c r="D1631" s="241">
        <v>1227347</v>
      </c>
      <c r="E1631" s="241">
        <v>1104323</v>
      </c>
      <c r="F1631" s="241">
        <v>2072187</v>
      </c>
      <c r="G1631" s="241">
        <v>467568</v>
      </c>
      <c r="H1631" s="241">
        <v>13435017</v>
      </c>
    </row>
    <row r="1632" spans="1:8" x14ac:dyDescent="0.25">
      <c r="A1632" t="s">
        <v>600</v>
      </c>
      <c r="B1632" s="241">
        <v>5669457</v>
      </c>
      <c r="C1632" s="241">
        <v>1902589</v>
      </c>
      <c r="D1632" s="241">
        <v>746176</v>
      </c>
      <c r="E1632" s="241">
        <v>954412</v>
      </c>
      <c r="F1632" s="241">
        <v>1617503</v>
      </c>
      <c r="G1632" s="241">
        <v>275201</v>
      </c>
      <c r="H1632" s="241">
        <v>11165338</v>
      </c>
    </row>
    <row r="1633" spans="1:8" x14ac:dyDescent="0.25">
      <c r="A1633" t="s">
        <v>603</v>
      </c>
      <c r="B1633" s="241">
        <v>3413200</v>
      </c>
      <c r="C1633" s="241">
        <v>1418856</v>
      </c>
      <c r="D1633" s="241">
        <v>612793</v>
      </c>
      <c r="E1633" s="241">
        <v>784645</v>
      </c>
      <c r="F1633" s="241">
        <v>1582361</v>
      </c>
      <c r="G1633" s="241">
        <v>260818</v>
      </c>
      <c r="H1633" s="241">
        <v>8072673</v>
      </c>
    </row>
    <row r="1634" spans="1:8" x14ac:dyDescent="0.25">
      <c r="A1634" t="s">
        <v>604</v>
      </c>
      <c r="B1634" s="241">
        <v>4185177</v>
      </c>
      <c r="C1634" s="241">
        <v>1779750</v>
      </c>
      <c r="D1634" s="241">
        <v>746623</v>
      </c>
      <c r="E1634" s="241">
        <v>903250</v>
      </c>
      <c r="F1634" s="241">
        <v>1693544</v>
      </c>
      <c r="G1634" s="241">
        <v>292975</v>
      </c>
      <c r="H1634" s="241">
        <v>9601319</v>
      </c>
    </row>
    <row r="1635" spans="1:8" x14ac:dyDescent="0.25">
      <c r="A1635" t="s">
        <v>845</v>
      </c>
      <c r="B1635" s="241">
        <v>6581078</v>
      </c>
      <c r="C1635" s="241">
        <v>2158855</v>
      </c>
      <c r="D1635" s="241">
        <v>935258</v>
      </c>
      <c r="E1635" s="241">
        <v>784294</v>
      </c>
      <c r="F1635" s="241">
        <v>1753268</v>
      </c>
      <c r="G1635" s="241">
        <v>489043</v>
      </c>
      <c r="H1635" s="241">
        <v>12701796</v>
      </c>
    </row>
    <row r="1636" spans="1:8" x14ac:dyDescent="0.25">
      <c r="A1636" t="s">
        <v>747</v>
      </c>
      <c r="B1636" s="241">
        <v>4750810</v>
      </c>
      <c r="C1636" s="241">
        <v>2160786</v>
      </c>
      <c r="D1636" s="241">
        <v>660550</v>
      </c>
      <c r="E1636" s="241">
        <v>941040</v>
      </c>
      <c r="F1636" s="241">
        <v>2023601</v>
      </c>
      <c r="G1636" s="241">
        <v>299044</v>
      </c>
      <c r="H1636" s="241">
        <v>10835831</v>
      </c>
    </row>
    <row r="1637" spans="1:8" x14ac:dyDescent="0.25">
      <c r="A1637" t="s">
        <v>605</v>
      </c>
      <c r="B1637" s="241">
        <v>2962563</v>
      </c>
      <c r="C1637" s="241">
        <v>1904083</v>
      </c>
      <c r="D1637" s="241">
        <v>565857</v>
      </c>
      <c r="E1637" s="241">
        <v>888904</v>
      </c>
      <c r="F1637" s="241">
        <v>1732506</v>
      </c>
      <c r="G1637" s="241">
        <v>308685</v>
      </c>
      <c r="H1637" s="241">
        <v>8362598</v>
      </c>
    </row>
    <row r="1638" spans="1:8" x14ac:dyDescent="0.25">
      <c r="A1638" t="s">
        <v>608</v>
      </c>
      <c r="B1638" s="241">
        <v>2958958</v>
      </c>
      <c r="C1638" s="241">
        <v>1361416</v>
      </c>
      <c r="D1638" s="241">
        <v>624934</v>
      </c>
      <c r="E1638" s="241">
        <v>871156</v>
      </c>
      <c r="F1638" s="241">
        <v>1925115</v>
      </c>
      <c r="G1638" s="241">
        <v>444138</v>
      </c>
      <c r="H1638" s="241">
        <v>8185717</v>
      </c>
    </row>
    <row r="1639" spans="1:8" x14ac:dyDescent="0.25">
      <c r="A1639" t="s">
        <v>609</v>
      </c>
      <c r="B1639" s="241">
        <v>3327353</v>
      </c>
      <c r="C1639" s="241">
        <v>1503786</v>
      </c>
      <c r="D1639" s="241">
        <v>665864</v>
      </c>
      <c r="E1639" s="241">
        <v>1352046</v>
      </c>
      <c r="F1639" s="241">
        <v>1616751</v>
      </c>
      <c r="G1639" s="241">
        <v>385014</v>
      </c>
      <c r="H1639" s="241">
        <v>8850814</v>
      </c>
    </row>
    <row r="1640" spans="1:8" x14ac:dyDescent="0.25">
      <c r="A1640" t="s">
        <v>846</v>
      </c>
      <c r="B1640" s="241">
        <v>5717547</v>
      </c>
      <c r="C1640" s="241">
        <v>2260628</v>
      </c>
      <c r="D1640" s="241">
        <v>794450</v>
      </c>
      <c r="E1640" s="241">
        <v>1246690</v>
      </c>
      <c r="F1640" s="241">
        <v>1559414</v>
      </c>
      <c r="G1640" s="241">
        <v>413855</v>
      </c>
      <c r="H1640" s="241">
        <v>11992584</v>
      </c>
    </row>
    <row r="1641" spans="1:8" x14ac:dyDescent="0.25">
      <c r="A1641" t="s">
        <v>748</v>
      </c>
      <c r="B1641" s="241">
        <v>5828166</v>
      </c>
      <c r="C1641" s="241">
        <v>2119982</v>
      </c>
      <c r="D1641" s="241">
        <v>795848</v>
      </c>
      <c r="E1641" s="241">
        <v>1396783</v>
      </c>
      <c r="F1641" s="241">
        <v>1476325</v>
      </c>
      <c r="G1641" s="241">
        <v>388704</v>
      </c>
      <c r="H1641" s="241">
        <v>12005808</v>
      </c>
    </row>
    <row r="1642" spans="1:8" x14ac:dyDescent="0.25">
      <c r="A1642" t="s">
        <v>610</v>
      </c>
      <c r="B1642" s="241">
        <v>3350331</v>
      </c>
      <c r="C1642" s="241">
        <v>2120138</v>
      </c>
      <c r="D1642" s="241">
        <v>658772</v>
      </c>
      <c r="E1642" s="241">
        <v>965037</v>
      </c>
      <c r="F1642" s="241">
        <v>1220529</v>
      </c>
      <c r="G1642" s="241">
        <v>405494</v>
      </c>
      <c r="H1642" s="241">
        <v>8720301</v>
      </c>
    </row>
    <row r="1643" spans="1:8" x14ac:dyDescent="0.25">
      <c r="A1643" t="s">
        <v>613</v>
      </c>
      <c r="B1643" s="241">
        <v>2977358</v>
      </c>
      <c r="C1643" s="241">
        <v>1680120</v>
      </c>
      <c r="D1643" s="241">
        <v>564428</v>
      </c>
      <c r="E1643" s="241">
        <v>875009</v>
      </c>
      <c r="F1643" s="241">
        <v>1364170</v>
      </c>
      <c r="G1643" s="241">
        <v>384827</v>
      </c>
      <c r="H1643" s="241">
        <v>7845912</v>
      </c>
    </row>
    <row r="1644" spans="1:8" x14ac:dyDescent="0.25">
      <c r="A1644" t="s">
        <v>614</v>
      </c>
      <c r="B1644" s="241">
        <v>3413731</v>
      </c>
      <c r="C1644" s="241">
        <v>1966890</v>
      </c>
      <c r="D1644" s="241">
        <v>715447</v>
      </c>
      <c r="E1644" s="241">
        <v>956872</v>
      </c>
      <c r="F1644" s="241">
        <v>1357504</v>
      </c>
      <c r="G1644" s="241">
        <v>352046</v>
      </c>
      <c r="H1644" s="241">
        <v>8762490</v>
      </c>
    </row>
    <row r="1645" spans="1:8" x14ac:dyDescent="0.25">
      <c r="A1645" t="s">
        <v>847</v>
      </c>
      <c r="B1645" s="241">
        <v>7056711</v>
      </c>
      <c r="C1645" s="241">
        <v>2874044</v>
      </c>
      <c r="D1645" s="241">
        <v>1132210</v>
      </c>
      <c r="E1645" s="241">
        <v>909731</v>
      </c>
      <c r="F1645" s="241">
        <v>1477229</v>
      </c>
      <c r="G1645" s="241">
        <v>466433</v>
      </c>
      <c r="H1645" s="241">
        <v>13916358</v>
      </c>
    </row>
    <row r="1646" spans="1:8" x14ac:dyDescent="0.25">
      <c r="A1646" s="230" t="s">
        <v>903</v>
      </c>
      <c r="B1646" s="230">
        <f>SUM(B1624:B1645)</f>
        <v>109301975</v>
      </c>
      <c r="C1646" s="230">
        <f t="shared" ref="C1646:H1646" si="129">SUM(C1624:C1645)</f>
        <v>44631519</v>
      </c>
      <c r="D1646" s="230">
        <f t="shared" si="129"/>
        <v>17764727</v>
      </c>
      <c r="E1646" s="230">
        <f t="shared" si="129"/>
        <v>21657381</v>
      </c>
      <c r="F1646" s="230">
        <f t="shared" si="129"/>
        <v>37350552</v>
      </c>
      <c r="G1646" s="230">
        <f t="shared" si="129"/>
        <v>8274102</v>
      </c>
      <c r="H1646" s="230">
        <f t="shared" si="129"/>
        <v>238980256</v>
      </c>
    </row>
    <row r="1647" spans="1:8" x14ac:dyDescent="0.25">
      <c r="A1647" s="225" t="s">
        <v>904</v>
      </c>
      <c r="B1647" s="225">
        <f>B1646/22</f>
        <v>4968271.5909090908</v>
      </c>
      <c r="C1647" s="225">
        <f t="shared" ref="C1647:H1647" si="130">C1646/22</f>
        <v>2028705.4090909092</v>
      </c>
      <c r="D1647" s="225">
        <f t="shared" si="130"/>
        <v>807487.59090909094</v>
      </c>
      <c r="E1647" s="225">
        <f t="shared" si="130"/>
        <v>984426.40909090906</v>
      </c>
      <c r="F1647" s="225">
        <f t="shared" si="130"/>
        <v>1697752.3636363635</v>
      </c>
      <c r="G1647" s="225">
        <f t="shared" si="130"/>
        <v>376095.54545454547</v>
      </c>
      <c r="H1647" s="225">
        <f t="shared" si="130"/>
        <v>10862738.909090908</v>
      </c>
    </row>
    <row r="1649" spans="1:8" x14ac:dyDescent="0.25">
      <c r="A1649" t="s">
        <v>751</v>
      </c>
      <c r="B1649" s="241">
        <v>6315457</v>
      </c>
      <c r="C1649" s="241">
        <v>2300998</v>
      </c>
      <c r="D1649" s="241">
        <v>954221</v>
      </c>
      <c r="E1649" s="241">
        <v>1100839</v>
      </c>
      <c r="F1649" s="241">
        <v>1812874</v>
      </c>
      <c r="G1649" s="241">
        <v>358074</v>
      </c>
      <c r="H1649" s="241">
        <v>12842463</v>
      </c>
    </row>
    <row r="1650" spans="1:8" x14ac:dyDescent="0.25">
      <c r="A1650" t="s">
        <v>617</v>
      </c>
      <c r="B1650" s="241">
        <v>7695268</v>
      </c>
      <c r="C1650" s="241">
        <v>1939304</v>
      </c>
      <c r="D1650" s="241">
        <v>892224</v>
      </c>
      <c r="E1650" s="241">
        <v>1026788</v>
      </c>
      <c r="F1650" s="241">
        <v>1347261</v>
      </c>
      <c r="G1650" s="241">
        <v>397641</v>
      </c>
      <c r="H1650" s="241">
        <v>13298486</v>
      </c>
    </row>
    <row r="1651" spans="1:8" x14ac:dyDescent="0.25">
      <c r="A1651" t="s">
        <v>620</v>
      </c>
      <c r="B1651" s="241">
        <v>3347051</v>
      </c>
      <c r="C1651" s="241">
        <v>1270329</v>
      </c>
      <c r="D1651" s="241">
        <v>593964</v>
      </c>
      <c r="E1651" s="241">
        <v>988462</v>
      </c>
      <c r="F1651" s="241">
        <v>1147961</v>
      </c>
      <c r="G1651" s="241">
        <v>228159</v>
      </c>
      <c r="H1651" s="241">
        <v>7575926</v>
      </c>
    </row>
    <row r="1652" spans="1:8" x14ac:dyDescent="0.25">
      <c r="A1652" t="s">
        <v>621</v>
      </c>
      <c r="B1652" s="241">
        <v>3039459</v>
      </c>
      <c r="C1652" s="241">
        <v>1878937</v>
      </c>
      <c r="D1652" s="241">
        <v>691110</v>
      </c>
      <c r="E1652" s="241">
        <v>946169</v>
      </c>
      <c r="F1652" s="241">
        <v>1674671</v>
      </c>
      <c r="G1652" s="241">
        <v>322214</v>
      </c>
      <c r="H1652" s="241">
        <v>8552560</v>
      </c>
    </row>
    <row r="1653" spans="1:8" x14ac:dyDescent="0.25">
      <c r="A1653" t="s">
        <v>850</v>
      </c>
      <c r="B1653" s="241">
        <v>3806233</v>
      </c>
      <c r="C1653" s="241">
        <v>2122988</v>
      </c>
      <c r="D1653" s="241">
        <v>916668</v>
      </c>
      <c r="E1653" s="241">
        <v>1095129</v>
      </c>
      <c r="F1653" s="241">
        <v>2038389</v>
      </c>
      <c r="G1653" s="241">
        <v>320351</v>
      </c>
      <c r="H1653" s="241">
        <v>10299758</v>
      </c>
    </row>
    <row r="1654" spans="1:8" x14ac:dyDescent="0.25">
      <c r="A1654" t="s">
        <v>752</v>
      </c>
      <c r="B1654" s="241">
        <v>3538233</v>
      </c>
      <c r="C1654" s="241">
        <v>2353578</v>
      </c>
      <c r="D1654" s="241">
        <v>822047</v>
      </c>
      <c r="E1654" s="241">
        <v>1053732</v>
      </c>
      <c r="F1654" s="241">
        <v>2126634</v>
      </c>
      <c r="G1654" s="241">
        <v>426847</v>
      </c>
      <c r="H1654" s="241">
        <v>10321071</v>
      </c>
    </row>
    <row r="1655" spans="1:8" x14ac:dyDescent="0.25">
      <c r="A1655" t="s">
        <v>622</v>
      </c>
      <c r="B1655" s="241">
        <v>2528121</v>
      </c>
      <c r="C1655" s="241">
        <v>2474094</v>
      </c>
      <c r="D1655" s="241">
        <v>634885</v>
      </c>
      <c r="E1655" s="241">
        <v>1015165</v>
      </c>
      <c r="F1655" s="241">
        <v>1742548</v>
      </c>
      <c r="G1655" s="241">
        <v>320714</v>
      </c>
      <c r="H1655" s="241">
        <v>8715527</v>
      </c>
    </row>
    <row r="1656" spans="1:8" x14ac:dyDescent="0.25">
      <c r="A1656" t="s">
        <v>625</v>
      </c>
      <c r="B1656" s="241">
        <v>3076219</v>
      </c>
      <c r="C1656" s="241">
        <v>1849676</v>
      </c>
      <c r="D1656" s="241">
        <v>534370</v>
      </c>
      <c r="E1656" s="241">
        <v>1499033</v>
      </c>
      <c r="F1656" s="241">
        <v>1641912</v>
      </c>
      <c r="G1656" s="241">
        <v>385660</v>
      </c>
      <c r="H1656" s="241">
        <v>8986870</v>
      </c>
    </row>
    <row r="1657" spans="1:8" x14ac:dyDescent="0.25">
      <c r="A1657" t="s">
        <v>626</v>
      </c>
      <c r="B1657" s="241">
        <v>6117134</v>
      </c>
      <c r="C1657" s="241">
        <v>2392188</v>
      </c>
      <c r="D1657" s="241">
        <v>761390</v>
      </c>
      <c r="E1657" s="241">
        <v>1198162</v>
      </c>
      <c r="F1657" s="241">
        <v>1812640</v>
      </c>
      <c r="G1657" s="241">
        <v>369583</v>
      </c>
      <c r="H1657" s="241">
        <v>12651097</v>
      </c>
    </row>
    <row r="1658" spans="1:8" x14ac:dyDescent="0.25">
      <c r="A1658" t="s">
        <v>851</v>
      </c>
      <c r="B1658" s="241">
        <v>3752361</v>
      </c>
      <c r="C1658" s="241">
        <v>2288307</v>
      </c>
      <c r="D1658" s="241">
        <v>632365</v>
      </c>
      <c r="E1658" s="241">
        <v>1061937</v>
      </c>
      <c r="F1658" s="241">
        <v>1717828</v>
      </c>
      <c r="G1658" s="241">
        <v>325851</v>
      </c>
      <c r="H1658" s="241">
        <v>9778649</v>
      </c>
    </row>
    <row r="1659" spans="1:8" x14ac:dyDescent="0.25">
      <c r="A1659" t="s">
        <v>753</v>
      </c>
      <c r="B1659" s="241">
        <v>7645840</v>
      </c>
      <c r="C1659" s="241">
        <v>3677240</v>
      </c>
      <c r="D1659" s="241">
        <v>1062051</v>
      </c>
      <c r="E1659" s="241">
        <v>1391537</v>
      </c>
      <c r="F1659" s="241">
        <v>1674286</v>
      </c>
      <c r="G1659" s="241">
        <v>532611</v>
      </c>
      <c r="H1659" s="241">
        <v>15983565</v>
      </c>
    </row>
    <row r="1660" spans="1:8" x14ac:dyDescent="0.25">
      <c r="A1660" t="s">
        <v>627</v>
      </c>
      <c r="B1660" s="241">
        <v>6358002</v>
      </c>
      <c r="C1660" s="241">
        <v>2647370</v>
      </c>
      <c r="D1660" s="241">
        <v>663373</v>
      </c>
      <c r="E1660" s="241">
        <v>921467</v>
      </c>
      <c r="F1660" s="241">
        <v>1325749</v>
      </c>
      <c r="G1660" s="241">
        <v>419280</v>
      </c>
      <c r="H1660" s="241">
        <v>12335241</v>
      </c>
    </row>
    <row r="1661" spans="1:8" x14ac:dyDescent="0.25">
      <c r="A1661" t="s">
        <v>630</v>
      </c>
      <c r="B1661" s="241">
        <v>5556103</v>
      </c>
      <c r="C1661" s="241">
        <v>2202753</v>
      </c>
      <c r="D1661" s="241">
        <v>527828</v>
      </c>
      <c r="E1661" s="241">
        <v>1212416</v>
      </c>
      <c r="F1661" s="241">
        <v>1415993</v>
      </c>
      <c r="G1661" s="241">
        <v>318457</v>
      </c>
      <c r="H1661" s="241">
        <v>11233550</v>
      </c>
    </row>
    <row r="1662" spans="1:8" x14ac:dyDescent="0.25">
      <c r="A1662" t="s">
        <v>631</v>
      </c>
      <c r="B1662" s="241">
        <v>4464038</v>
      </c>
      <c r="C1662" s="241">
        <v>2233736</v>
      </c>
      <c r="D1662" s="241">
        <v>801872</v>
      </c>
      <c r="E1662" s="241">
        <v>922133</v>
      </c>
      <c r="F1662" s="241">
        <v>1746246</v>
      </c>
      <c r="G1662" s="241">
        <v>340486</v>
      </c>
      <c r="H1662" s="241">
        <v>10508511</v>
      </c>
    </row>
    <row r="1663" spans="1:8" x14ac:dyDescent="0.25">
      <c r="A1663" t="s">
        <v>852</v>
      </c>
      <c r="B1663" s="241">
        <v>6540646</v>
      </c>
      <c r="C1663" s="241">
        <v>3124575</v>
      </c>
      <c r="D1663" s="241">
        <v>861620</v>
      </c>
      <c r="E1663" s="241">
        <v>1149045</v>
      </c>
      <c r="F1663" s="241">
        <v>1375459</v>
      </c>
      <c r="G1663" s="241">
        <v>376613</v>
      </c>
      <c r="H1663" s="241">
        <v>13427958</v>
      </c>
    </row>
    <row r="1664" spans="1:8" x14ac:dyDescent="0.25">
      <c r="A1664" t="s">
        <v>754</v>
      </c>
      <c r="B1664" s="241">
        <v>8866740</v>
      </c>
      <c r="C1664" s="241">
        <v>2302721</v>
      </c>
      <c r="D1664" s="241">
        <v>840028</v>
      </c>
      <c r="E1664" s="241">
        <v>1107739</v>
      </c>
      <c r="F1664" s="241">
        <v>1368307</v>
      </c>
      <c r="G1664" s="241">
        <v>372658</v>
      </c>
      <c r="H1664" s="241">
        <v>14858193</v>
      </c>
    </row>
    <row r="1665" spans="1:8" x14ac:dyDescent="0.25">
      <c r="A1665" t="s">
        <v>632</v>
      </c>
      <c r="B1665" s="241">
        <v>8050528</v>
      </c>
      <c r="C1665" s="241">
        <v>1975215</v>
      </c>
      <c r="D1665" s="241">
        <v>791563</v>
      </c>
      <c r="E1665" s="241">
        <v>1140633</v>
      </c>
      <c r="F1665" s="241">
        <v>1395521</v>
      </c>
      <c r="G1665" s="241">
        <v>409436</v>
      </c>
      <c r="H1665" s="241">
        <v>13762896</v>
      </c>
    </row>
    <row r="1666" spans="1:8" x14ac:dyDescent="0.25">
      <c r="A1666" t="s">
        <v>635</v>
      </c>
      <c r="B1666" s="241">
        <v>6015538</v>
      </c>
      <c r="C1666" s="241">
        <v>1740404</v>
      </c>
      <c r="D1666" s="241">
        <v>435769</v>
      </c>
      <c r="E1666" s="241">
        <v>1711791</v>
      </c>
      <c r="F1666" s="241">
        <v>925482</v>
      </c>
      <c r="G1666" s="241">
        <v>297060</v>
      </c>
      <c r="H1666" s="241">
        <v>11126044</v>
      </c>
    </row>
    <row r="1667" spans="1:8" x14ac:dyDescent="0.25">
      <c r="A1667" t="s">
        <v>636</v>
      </c>
      <c r="B1667" s="241">
        <v>8905084</v>
      </c>
      <c r="C1667" s="241">
        <v>3344525</v>
      </c>
      <c r="D1667" s="241">
        <v>821514</v>
      </c>
      <c r="E1667" s="241">
        <v>1296931</v>
      </c>
      <c r="F1667" s="241">
        <v>1785680</v>
      </c>
      <c r="G1667" s="241">
        <v>500796</v>
      </c>
      <c r="H1667" s="241">
        <v>16654530</v>
      </c>
    </row>
    <row r="1668" spans="1:8" x14ac:dyDescent="0.25">
      <c r="A1668" t="s">
        <v>853</v>
      </c>
      <c r="B1668" s="241">
        <v>11441738</v>
      </c>
      <c r="C1668" s="241">
        <v>2319759</v>
      </c>
      <c r="D1668" s="241">
        <v>769631</v>
      </c>
      <c r="E1668" s="241">
        <v>969691</v>
      </c>
      <c r="F1668" s="241">
        <v>1676736</v>
      </c>
      <c r="G1668" s="241">
        <v>508930</v>
      </c>
      <c r="H1668" s="241">
        <v>17686485</v>
      </c>
    </row>
    <row r="1669" spans="1:8" x14ac:dyDescent="0.25">
      <c r="A1669" t="s">
        <v>755</v>
      </c>
      <c r="B1669" s="241">
        <v>9694897</v>
      </c>
      <c r="C1669" s="241">
        <v>2495396</v>
      </c>
      <c r="D1669" s="241">
        <v>742737</v>
      </c>
      <c r="E1669" s="241">
        <v>938712</v>
      </c>
      <c r="F1669" s="241">
        <v>1430263</v>
      </c>
      <c r="G1669" s="241">
        <v>397857</v>
      </c>
      <c r="H1669" s="241">
        <v>15699862</v>
      </c>
    </row>
    <row r="1670" spans="1:8" x14ac:dyDescent="0.25">
      <c r="A1670" t="s">
        <v>637</v>
      </c>
      <c r="B1670" s="241">
        <v>6564481</v>
      </c>
      <c r="C1670" s="241">
        <v>2797252</v>
      </c>
      <c r="D1670" s="241">
        <v>649624</v>
      </c>
      <c r="E1670" s="241">
        <v>836909</v>
      </c>
      <c r="F1670" s="241">
        <v>1360613</v>
      </c>
      <c r="G1670" s="241">
        <v>296199</v>
      </c>
      <c r="H1670" s="241">
        <v>12505078</v>
      </c>
    </row>
    <row r="1671" spans="1:8" x14ac:dyDescent="0.25">
      <c r="A1671" s="230" t="s">
        <v>905</v>
      </c>
      <c r="B1671" s="230">
        <f>SUM(B1649:B1670)</f>
        <v>133319171</v>
      </c>
      <c r="C1671" s="230">
        <f t="shared" ref="C1671:H1671" si="131">SUM(C1649:C1670)</f>
        <v>51731345</v>
      </c>
      <c r="D1671" s="230">
        <f t="shared" si="131"/>
        <v>16400854</v>
      </c>
      <c r="E1671" s="230">
        <f t="shared" si="131"/>
        <v>24584420</v>
      </c>
      <c r="F1671" s="230">
        <f t="shared" si="131"/>
        <v>34543053</v>
      </c>
      <c r="G1671" s="230">
        <f t="shared" si="131"/>
        <v>8225477</v>
      </c>
      <c r="H1671" s="230">
        <f t="shared" si="131"/>
        <v>268804320</v>
      </c>
    </row>
    <row r="1672" spans="1:8" x14ac:dyDescent="0.25">
      <c r="A1672" s="225" t="s">
        <v>906</v>
      </c>
      <c r="B1672" s="225">
        <f>B1671/22</f>
        <v>6059962.3181818184</v>
      </c>
      <c r="C1672" s="225">
        <f t="shared" ref="C1672:H1672" si="132">C1671/22</f>
        <v>2351424.7727272729</v>
      </c>
      <c r="D1672" s="225">
        <f t="shared" si="132"/>
        <v>745493.36363636365</v>
      </c>
      <c r="E1672" s="225">
        <f t="shared" si="132"/>
        <v>1117473.6363636365</v>
      </c>
      <c r="F1672" s="225">
        <f t="shared" si="132"/>
        <v>1570138.7727272727</v>
      </c>
      <c r="G1672" s="225">
        <f t="shared" si="132"/>
        <v>373885.31818181818</v>
      </c>
      <c r="H1672" s="225">
        <f t="shared" si="132"/>
        <v>12218378.181818182</v>
      </c>
    </row>
    <row r="1675" spans="1:8" ht="21" x14ac:dyDescent="0.35">
      <c r="A1675" s="117">
        <v>2013</v>
      </c>
    </row>
    <row r="1677" spans="1:8" x14ac:dyDescent="0.25">
      <c r="A1677" t="s">
        <v>643</v>
      </c>
      <c r="B1677" s="241">
        <v>7997829</v>
      </c>
      <c r="C1677" s="241">
        <v>3292650</v>
      </c>
      <c r="D1677" s="241">
        <v>1144256</v>
      </c>
      <c r="E1677" s="241">
        <v>1034368</v>
      </c>
      <c r="F1677" s="241">
        <v>1572049</v>
      </c>
      <c r="G1677" s="241">
        <v>437289</v>
      </c>
      <c r="H1677" s="241">
        <v>15478441</v>
      </c>
    </row>
    <row r="1678" spans="1:8" x14ac:dyDescent="0.25">
      <c r="A1678" t="s">
        <v>856</v>
      </c>
      <c r="B1678" s="241">
        <v>6364633</v>
      </c>
      <c r="C1678" s="241">
        <v>2369466</v>
      </c>
      <c r="D1678" s="241">
        <v>750381</v>
      </c>
      <c r="E1678" s="241">
        <v>985698</v>
      </c>
      <c r="F1678" s="241">
        <v>1743147</v>
      </c>
      <c r="G1678" s="241">
        <v>316570</v>
      </c>
      <c r="H1678" s="241">
        <v>12529895</v>
      </c>
    </row>
    <row r="1679" spans="1:8" x14ac:dyDescent="0.25">
      <c r="A1679" t="s">
        <v>857</v>
      </c>
      <c r="B1679" s="241">
        <v>9034274</v>
      </c>
      <c r="C1679" s="241">
        <v>1826142</v>
      </c>
      <c r="D1679" s="241">
        <v>1021016</v>
      </c>
      <c r="E1679" s="241">
        <v>965503</v>
      </c>
      <c r="F1679" s="241">
        <v>1335693</v>
      </c>
      <c r="G1679" s="241">
        <v>335181</v>
      </c>
      <c r="H1679" s="241">
        <v>14517809</v>
      </c>
    </row>
    <row r="1680" spans="1:8" x14ac:dyDescent="0.25">
      <c r="A1680" t="s">
        <v>758</v>
      </c>
      <c r="B1680" s="241">
        <v>9353114</v>
      </c>
      <c r="C1680" s="241">
        <v>3679025</v>
      </c>
      <c r="D1680" s="241">
        <v>1043486</v>
      </c>
      <c r="E1680" s="241">
        <v>824187</v>
      </c>
      <c r="F1680" s="241">
        <v>1356939</v>
      </c>
      <c r="G1680" s="241">
        <v>313896</v>
      </c>
      <c r="H1680" s="241">
        <v>16570647</v>
      </c>
    </row>
    <row r="1681" spans="1:8" x14ac:dyDescent="0.25">
      <c r="A1681" t="s">
        <v>646</v>
      </c>
      <c r="B1681" s="241">
        <v>5415599</v>
      </c>
      <c r="C1681" s="241">
        <v>2232097</v>
      </c>
      <c r="D1681" s="241">
        <v>807261</v>
      </c>
      <c r="E1681" s="241">
        <v>747300</v>
      </c>
      <c r="F1681" s="241">
        <v>1525054</v>
      </c>
      <c r="G1681" s="241">
        <v>190908</v>
      </c>
      <c r="H1681" s="241">
        <v>10918219</v>
      </c>
    </row>
    <row r="1682" spans="1:8" x14ac:dyDescent="0.25">
      <c r="A1682" t="s">
        <v>647</v>
      </c>
      <c r="B1682" s="241">
        <v>5564038</v>
      </c>
      <c r="C1682" s="241">
        <v>2907347</v>
      </c>
      <c r="D1682" s="241">
        <v>1092900</v>
      </c>
      <c r="E1682" s="241">
        <v>887926</v>
      </c>
      <c r="F1682" s="241">
        <v>1687112</v>
      </c>
      <c r="G1682" s="241">
        <v>289648</v>
      </c>
      <c r="H1682" s="241">
        <v>12428971</v>
      </c>
    </row>
    <row r="1683" spans="1:8" x14ac:dyDescent="0.25">
      <c r="A1683" t="s">
        <v>858</v>
      </c>
      <c r="B1683" s="241">
        <v>5984774</v>
      </c>
      <c r="C1683" s="241">
        <v>3024740</v>
      </c>
      <c r="D1683" s="241">
        <v>1319761</v>
      </c>
      <c r="E1683" s="241">
        <v>875796</v>
      </c>
      <c r="F1683" s="241">
        <v>1518296</v>
      </c>
      <c r="G1683" s="241">
        <v>241417</v>
      </c>
      <c r="H1683" s="241">
        <v>12964784</v>
      </c>
    </row>
    <row r="1684" spans="1:8" x14ac:dyDescent="0.25">
      <c r="A1684" t="s">
        <v>759</v>
      </c>
      <c r="B1684" s="241">
        <v>6023437</v>
      </c>
      <c r="C1684" s="241">
        <v>3093525</v>
      </c>
      <c r="D1684" s="241">
        <v>1219410</v>
      </c>
      <c r="E1684" s="241">
        <v>1379265</v>
      </c>
      <c r="F1684" s="241">
        <v>1689793</v>
      </c>
      <c r="G1684" s="241">
        <v>397353</v>
      </c>
      <c r="H1684" s="241">
        <v>13802783</v>
      </c>
    </row>
    <row r="1685" spans="1:8" x14ac:dyDescent="0.25">
      <c r="A1685" t="s">
        <v>648</v>
      </c>
      <c r="B1685" s="241">
        <v>4864481</v>
      </c>
      <c r="C1685" s="241">
        <v>2971623</v>
      </c>
      <c r="D1685" s="241">
        <v>920724</v>
      </c>
      <c r="E1685" s="241">
        <v>900513</v>
      </c>
      <c r="F1685" s="241">
        <v>1430727</v>
      </c>
      <c r="G1685" s="241">
        <v>356975</v>
      </c>
      <c r="H1685" s="241">
        <v>11445043</v>
      </c>
    </row>
    <row r="1686" spans="1:8" x14ac:dyDescent="0.25">
      <c r="A1686" t="s">
        <v>651</v>
      </c>
      <c r="B1686" s="241">
        <v>9201021</v>
      </c>
      <c r="C1686" s="241">
        <v>4417727</v>
      </c>
      <c r="D1686" s="241">
        <v>650044</v>
      </c>
      <c r="E1686" s="241">
        <v>802355</v>
      </c>
      <c r="F1686" s="241">
        <v>1653975</v>
      </c>
      <c r="G1686" s="241">
        <v>307433</v>
      </c>
      <c r="H1686" s="241">
        <v>17032555</v>
      </c>
    </row>
    <row r="1687" spans="1:8" x14ac:dyDescent="0.25">
      <c r="A1687" t="s">
        <v>652</v>
      </c>
      <c r="B1687" s="241">
        <v>6867983</v>
      </c>
      <c r="C1687" s="241">
        <v>3067427</v>
      </c>
      <c r="D1687" s="241">
        <v>481564</v>
      </c>
      <c r="E1687" s="241">
        <v>956580</v>
      </c>
      <c r="F1687" s="241">
        <v>2056015</v>
      </c>
      <c r="G1687" s="241">
        <v>273400</v>
      </c>
      <c r="H1687" s="241">
        <v>13702969</v>
      </c>
    </row>
    <row r="1688" spans="1:8" x14ac:dyDescent="0.25">
      <c r="A1688" t="s">
        <v>859</v>
      </c>
      <c r="B1688" s="241">
        <v>11346634</v>
      </c>
      <c r="C1688" s="241">
        <v>4262033</v>
      </c>
      <c r="D1688" s="241">
        <v>952595</v>
      </c>
      <c r="E1688" s="241">
        <v>745470</v>
      </c>
      <c r="F1688" s="241">
        <v>1738265</v>
      </c>
      <c r="G1688" s="241">
        <v>480546</v>
      </c>
      <c r="H1688" s="241">
        <v>19525543</v>
      </c>
    </row>
    <row r="1689" spans="1:8" x14ac:dyDescent="0.25">
      <c r="A1689" t="s">
        <v>760</v>
      </c>
      <c r="B1689" s="241">
        <v>8843176</v>
      </c>
      <c r="C1689" s="241">
        <v>3370576</v>
      </c>
      <c r="D1689" s="241">
        <v>962792</v>
      </c>
      <c r="E1689" s="241">
        <v>892169</v>
      </c>
      <c r="F1689" s="241">
        <v>1885885</v>
      </c>
      <c r="G1689" s="241">
        <v>388141</v>
      </c>
      <c r="H1689" s="241">
        <v>16342739</v>
      </c>
    </row>
    <row r="1690" spans="1:8" x14ac:dyDescent="0.25">
      <c r="A1690" t="s">
        <v>653</v>
      </c>
      <c r="B1690" s="241">
        <v>5204954</v>
      </c>
      <c r="C1690" s="241">
        <v>2707154</v>
      </c>
      <c r="D1690" s="241">
        <v>652690</v>
      </c>
      <c r="E1690" s="241">
        <v>938934</v>
      </c>
      <c r="F1690" s="241">
        <v>1349098</v>
      </c>
      <c r="G1690" s="241">
        <v>389563</v>
      </c>
      <c r="H1690" s="241">
        <v>11242393</v>
      </c>
    </row>
    <row r="1691" spans="1:8" x14ac:dyDescent="0.25">
      <c r="A1691" t="s">
        <v>656</v>
      </c>
      <c r="B1691" s="241">
        <v>4139447</v>
      </c>
      <c r="C1691" s="241">
        <v>2403758</v>
      </c>
      <c r="D1691" s="241">
        <v>539645</v>
      </c>
      <c r="E1691" s="241">
        <v>665854</v>
      </c>
      <c r="F1691" s="241">
        <v>1378470</v>
      </c>
      <c r="G1691" s="241">
        <v>324644</v>
      </c>
      <c r="H1691" s="241">
        <v>9451818</v>
      </c>
    </row>
    <row r="1692" spans="1:8" x14ac:dyDescent="0.25">
      <c r="A1692" t="s">
        <v>657</v>
      </c>
      <c r="B1692" s="241">
        <v>5337360</v>
      </c>
      <c r="C1692" s="241">
        <v>2106610</v>
      </c>
      <c r="D1692" s="241">
        <v>558469</v>
      </c>
      <c r="E1692" s="241">
        <v>819164</v>
      </c>
      <c r="F1692" s="241">
        <v>1726311</v>
      </c>
      <c r="G1692" s="241">
        <v>335211</v>
      </c>
      <c r="H1692" s="241">
        <v>10883125</v>
      </c>
    </row>
    <row r="1693" spans="1:8" x14ac:dyDescent="0.25">
      <c r="A1693" t="s">
        <v>860</v>
      </c>
      <c r="B1693" s="241">
        <v>4973124</v>
      </c>
      <c r="C1693" s="241">
        <v>2394779</v>
      </c>
      <c r="D1693" s="241">
        <v>552724</v>
      </c>
      <c r="E1693" s="241">
        <v>913753</v>
      </c>
      <c r="F1693" s="241">
        <v>1612102</v>
      </c>
      <c r="G1693" s="241">
        <v>313923</v>
      </c>
      <c r="H1693" s="241">
        <v>10760405</v>
      </c>
    </row>
    <row r="1694" spans="1:8" x14ac:dyDescent="0.25">
      <c r="A1694" t="s">
        <v>761</v>
      </c>
      <c r="B1694" s="241">
        <v>4393897</v>
      </c>
      <c r="C1694" s="241">
        <v>2177532</v>
      </c>
      <c r="D1694" s="241">
        <v>588318</v>
      </c>
      <c r="E1694" s="241">
        <v>774398</v>
      </c>
      <c r="F1694" s="241">
        <v>1396718</v>
      </c>
      <c r="G1694" s="241">
        <v>327964</v>
      </c>
      <c r="H1694" s="241">
        <v>9658827</v>
      </c>
    </row>
    <row r="1695" spans="1:8" x14ac:dyDescent="0.25">
      <c r="A1695" t="s">
        <v>658</v>
      </c>
      <c r="B1695" s="241">
        <v>4728891</v>
      </c>
      <c r="C1695" s="241">
        <v>2318799</v>
      </c>
      <c r="D1695" s="241">
        <v>589336</v>
      </c>
      <c r="E1695" s="241">
        <v>890724</v>
      </c>
      <c r="F1695" s="241">
        <v>1232608</v>
      </c>
      <c r="G1695" s="241">
        <v>284907</v>
      </c>
      <c r="H1695" s="241">
        <v>10045265</v>
      </c>
    </row>
    <row r="1696" spans="1:8" x14ac:dyDescent="0.25">
      <c r="A1696" t="s">
        <v>661</v>
      </c>
      <c r="B1696" s="241">
        <v>5431463</v>
      </c>
      <c r="C1696" s="241">
        <v>3145816</v>
      </c>
      <c r="D1696" s="241">
        <v>654481</v>
      </c>
      <c r="E1696" s="241">
        <v>1352234</v>
      </c>
      <c r="F1696" s="241">
        <v>1212632</v>
      </c>
      <c r="G1696" s="241">
        <v>238430</v>
      </c>
      <c r="H1696" s="241">
        <v>12035056</v>
      </c>
    </row>
    <row r="1697" spans="1:8" x14ac:dyDescent="0.25">
      <c r="A1697" s="230" t="s">
        <v>907</v>
      </c>
      <c r="B1697" s="230">
        <f>SUM(B1677:B1696)</f>
        <v>131070129</v>
      </c>
      <c r="C1697" s="230">
        <f t="shared" ref="C1697:H1697" si="133">SUM(C1677:C1696)</f>
        <v>57768826</v>
      </c>
      <c r="D1697" s="230">
        <f t="shared" si="133"/>
        <v>16501853</v>
      </c>
      <c r="E1697" s="230">
        <f t="shared" si="133"/>
        <v>18352191</v>
      </c>
      <c r="F1697" s="230">
        <f t="shared" si="133"/>
        <v>31100889</v>
      </c>
      <c r="G1697" s="230">
        <f t="shared" si="133"/>
        <v>6543399</v>
      </c>
      <c r="H1697" s="230">
        <f t="shared" si="133"/>
        <v>261337287</v>
      </c>
    </row>
    <row r="1698" spans="1:8" x14ac:dyDescent="0.25">
      <c r="A1698" s="225" t="s">
        <v>908</v>
      </c>
      <c r="B1698" s="225">
        <f>B1697/20</f>
        <v>6553506.4500000002</v>
      </c>
      <c r="C1698" s="225">
        <f t="shared" ref="C1698:H1698" si="134">C1697/20</f>
        <v>2888441.3</v>
      </c>
      <c r="D1698" s="225">
        <f t="shared" si="134"/>
        <v>825092.65</v>
      </c>
      <c r="E1698" s="225">
        <f t="shared" si="134"/>
        <v>917609.55</v>
      </c>
      <c r="F1698" s="225">
        <f t="shared" si="134"/>
        <v>1555044.45</v>
      </c>
      <c r="G1698" s="225">
        <f t="shared" si="134"/>
        <v>327169.95</v>
      </c>
      <c r="H1698" s="225">
        <f t="shared" si="134"/>
        <v>13066864.35</v>
      </c>
    </row>
    <row r="1700" spans="1:8" x14ac:dyDescent="0.25">
      <c r="A1700" t="s">
        <v>863</v>
      </c>
      <c r="B1700" s="241">
        <v>5356753</v>
      </c>
      <c r="C1700" s="241">
        <v>2588551</v>
      </c>
      <c r="D1700" s="241">
        <v>759575</v>
      </c>
      <c r="E1700" s="241">
        <v>1255290</v>
      </c>
      <c r="F1700" s="241">
        <v>1488187</v>
      </c>
      <c r="G1700" s="241">
        <v>416129</v>
      </c>
      <c r="H1700" s="241">
        <v>11864485</v>
      </c>
    </row>
    <row r="1701" spans="1:8" x14ac:dyDescent="0.25">
      <c r="A1701" t="s">
        <v>864</v>
      </c>
      <c r="B1701" s="241">
        <v>7207587</v>
      </c>
      <c r="C1701" s="241">
        <v>2593700</v>
      </c>
      <c r="D1701" s="241">
        <v>772226</v>
      </c>
      <c r="E1701" s="241">
        <v>1016854</v>
      </c>
      <c r="F1701" s="241">
        <v>1697420</v>
      </c>
      <c r="G1701" s="241">
        <v>330545</v>
      </c>
      <c r="H1701" s="241">
        <v>13618332</v>
      </c>
    </row>
    <row r="1702" spans="1:8" x14ac:dyDescent="0.25">
      <c r="A1702" t="s">
        <v>764</v>
      </c>
      <c r="B1702" s="241">
        <v>5654430</v>
      </c>
      <c r="C1702" s="241">
        <v>3532697</v>
      </c>
      <c r="D1702" s="241">
        <v>663111</v>
      </c>
      <c r="E1702" s="241">
        <v>923131</v>
      </c>
      <c r="F1702" s="241">
        <v>1464963</v>
      </c>
      <c r="G1702" s="241">
        <v>257183</v>
      </c>
      <c r="H1702" s="241">
        <v>12495515</v>
      </c>
    </row>
    <row r="1703" spans="1:8" x14ac:dyDescent="0.25">
      <c r="A1703" t="s">
        <v>765</v>
      </c>
      <c r="B1703" s="241">
        <v>4172551</v>
      </c>
      <c r="C1703" s="241">
        <v>2368357</v>
      </c>
      <c r="D1703" s="241">
        <v>623448</v>
      </c>
      <c r="E1703" s="241">
        <v>774451</v>
      </c>
      <c r="F1703" s="241">
        <v>1053802</v>
      </c>
      <c r="G1703" s="241">
        <v>225573</v>
      </c>
      <c r="H1703" s="241">
        <v>9218182</v>
      </c>
    </row>
    <row r="1704" spans="1:8" x14ac:dyDescent="0.25">
      <c r="A1704" t="s">
        <v>768</v>
      </c>
      <c r="B1704" s="241">
        <v>3408054</v>
      </c>
      <c r="C1704" s="241">
        <v>2417925</v>
      </c>
      <c r="D1704" s="241">
        <v>500524</v>
      </c>
      <c r="E1704" s="241">
        <v>956309</v>
      </c>
      <c r="F1704" s="241">
        <v>1801891</v>
      </c>
      <c r="G1704" s="241">
        <v>215933</v>
      </c>
      <c r="H1704" s="241">
        <v>9300636</v>
      </c>
    </row>
    <row r="1705" spans="1:8" x14ac:dyDescent="0.25">
      <c r="A1705" t="s">
        <v>865</v>
      </c>
      <c r="B1705" s="241">
        <v>5061471</v>
      </c>
      <c r="C1705" s="241">
        <v>3727197</v>
      </c>
      <c r="D1705" s="241">
        <v>578804</v>
      </c>
      <c r="E1705" s="241">
        <v>1031728</v>
      </c>
      <c r="F1705" s="241">
        <v>1578184</v>
      </c>
      <c r="G1705" s="241">
        <v>245314</v>
      </c>
      <c r="H1705" s="241">
        <v>12222698</v>
      </c>
    </row>
    <row r="1706" spans="1:8" x14ac:dyDescent="0.25">
      <c r="A1706" t="s">
        <v>866</v>
      </c>
      <c r="B1706" s="241">
        <v>5404292</v>
      </c>
      <c r="C1706" s="241">
        <v>4030601</v>
      </c>
      <c r="D1706" s="241">
        <v>731520</v>
      </c>
      <c r="E1706" s="241">
        <v>937702</v>
      </c>
      <c r="F1706" s="241">
        <v>1757675</v>
      </c>
      <c r="G1706" s="241">
        <v>326207</v>
      </c>
      <c r="H1706" s="241">
        <v>13187997</v>
      </c>
    </row>
    <row r="1707" spans="1:8" x14ac:dyDescent="0.25">
      <c r="A1707" t="s">
        <v>769</v>
      </c>
      <c r="B1707" s="241">
        <v>5735523</v>
      </c>
      <c r="C1707" s="241">
        <v>3649910</v>
      </c>
      <c r="D1707" s="241">
        <v>630630</v>
      </c>
      <c r="E1707" s="241">
        <v>997803</v>
      </c>
      <c r="F1707" s="241">
        <v>2008223</v>
      </c>
      <c r="G1707" s="241">
        <v>303296</v>
      </c>
      <c r="H1707" s="241">
        <v>13325385</v>
      </c>
    </row>
    <row r="1708" spans="1:8" x14ac:dyDescent="0.25">
      <c r="A1708" t="s">
        <v>770</v>
      </c>
      <c r="B1708" s="241">
        <v>4651005</v>
      </c>
      <c r="C1708" s="241">
        <v>2631987</v>
      </c>
      <c r="D1708" s="241">
        <v>569549</v>
      </c>
      <c r="E1708" s="241">
        <v>995670</v>
      </c>
      <c r="F1708" s="241">
        <v>1822797</v>
      </c>
      <c r="G1708" s="241">
        <v>367907</v>
      </c>
      <c r="H1708" s="241">
        <v>11038915</v>
      </c>
    </row>
    <row r="1709" spans="1:8" x14ac:dyDescent="0.25">
      <c r="A1709" t="s">
        <v>773</v>
      </c>
      <c r="B1709" s="241">
        <v>873354</v>
      </c>
      <c r="C1709" s="241">
        <v>2372552</v>
      </c>
      <c r="D1709" s="241">
        <v>355141</v>
      </c>
      <c r="E1709" s="241">
        <v>706185</v>
      </c>
      <c r="F1709" s="241">
        <v>1234569</v>
      </c>
      <c r="G1709" s="241">
        <v>233030</v>
      </c>
      <c r="H1709" s="241">
        <v>5774831</v>
      </c>
    </row>
    <row r="1710" spans="1:8" x14ac:dyDescent="0.25">
      <c r="A1710" t="s">
        <v>867</v>
      </c>
      <c r="B1710" s="241">
        <v>4126364</v>
      </c>
      <c r="C1710" s="241">
        <v>2985507</v>
      </c>
      <c r="D1710" s="241">
        <v>672853</v>
      </c>
      <c r="E1710" s="241">
        <v>851484</v>
      </c>
      <c r="F1710" s="241">
        <v>1617244</v>
      </c>
      <c r="G1710" s="241">
        <v>397060</v>
      </c>
      <c r="H1710" s="241">
        <v>10650512</v>
      </c>
    </row>
    <row r="1711" spans="1:8" x14ac:dyDescent="0.25">
      <c r="A1711" t="s">
        <v>868</v>
      </c>
      <c r="B1711" s="241">
        <v>5345910</v>
      </c>
      <c r="C1711" s="241">
        <v>2824298</v>
      </c>
      <c r="D1711" s="241">
        <v>730442</v>
      </c>
      <c r="E1711" s="241">
        <v>922455</v>
      </c>
      <c r="F1711" s="241">
        <v>2057611</v>
      </c>
      <c r="G1711" s="241">
        <v>326161</v>
      </c>
      <c r="H1711" s="241">
        <v>12206877</v>
      </c>
    </row>
    <row r="1712" spans="1:8" x14ac:dyDescent="0.25">
      <c r="A1712" t="s">
        <v>774</v>
      </c>
      <c r="B1712" s="241">
        <v>6452358</v>
      </c>
      <c r="C1712" s="241">
        <v>2762574</v>
      </c>
      <c r="D1712" s="241">
        <v>840129</v>
      </c>
      <c r="E1712" s="241">
        <v>1021690</v>
      </c>
      <c r="F1712" s="241">
        <v>2015951</v>
      </c>
      <c r="G1712" s="241">
        <v>415286</v>
      </c>
      <c r="H1712" s="241">
        <v>13507988</v>
      </c>
    </row>
    <row r="1713" spans="1:8" x14ac:dyDescent="0.25">
      <c r="A1713" t="s">
        <v>775</v>
      </c>
      <c r="B1713" s="241">
        <v>5369170</v>
      </c>
      <c r="C1713" s="241">
        <v>2776441</v>
      </c>
      <c r="D1713" s="241">
        <v>499443</v>
      </c>
      <c r="E1713" s="241">
        <v>925129</v>
      </c>
      <c r="F1713" s="241">
        <v>1385405</v>
      </c>
      <c r="G1713" s="241">
        <v>225781</v>
      </c>
      <c r="H1713" s="241">
        <v>11181369</v>
      </c>
    </row>
    <row r="1714" spans="1:8" x14ac:dyDescent="0.25">
      <c r="A1714" t="s">
        <v>778</v>
      </c>
      <c r="B1714" s="241">
        <v>3220628</v>
      </c>
      <c r="C1714" s="241">
        <v>1792541</v>
      </c>
      <c r="D1714" s="241">
        <v>393059</v>
      </c>
      <c r="E1714" s="241">
        <v>767653</v>
      </c>
      <c r="F1714" s="241">
        <v>1426028</v>
      </c>
      <c r="G1714" s="241">
        <v>200511</v>
      </c>
      <c r="H1714" s="241">
        <v>7800420</v>
      </c>
    </row>
    <row r="1715" spans="1:8" x14ac:dyDescent="0.25">
      <c r="A1715" t="s">
        <v>869</v>
      </c>
      <c r="B1715" s="241">
        <v>6221228</v>
      </c>
      <c r="C1715" s="241">
        <v>3001544</v>
      </c>
      <c r="D1715" s="241">
        <v>742854</v>
      </c>
      <c r="E1715" s="241">
        <v>785814</v>
      </c>
      <c r="F1715" s="241">
        <v>1946358</v>
      </c>
      <c r="G1715" s="241">
        <v>364351</v>
      </c>
      <c r="H1715" s="241">
        <v>13062149</v>
      </c>
    </row>
    <row r="1716" spans="1:8" x14ac:dyDescent="0.25">
      <c r="A1716" t="s">
        <v>870</v>
      </c>
      <c r="B1716" s="241">
        <v>5826425</v>
      </c>
      <c r="C1716" s="241">
        <v>2358676</v>
      </c>
      <c r="D1716" s="241">
        <v>746468</v>
      </c>
      <c r="E1716" s="241">
        <v>1039533</v>
      </c>
      <c r="F1716" s="241">
        <v>1933585</v>
      </c>
      <c r="G1716" s="241">
        <v>253175</v>
      </c>
      <c r="H1716" s="241">
        <v>12157862</v>
      </c>
    </row>
    <row r="1717" spans="1:8" x14ac:dyDescent="0.25">
      <c r="A1717" t="s">
        <v>779</v>
      </c>
      <c r="B1717" s="241">
        <v>4092401</v>
      </c>
      <c r="C1717" s="241">
        <v>1905283</v>
      </c>
      <c r="D1717" s="241">
        <v>660254</v>
      </c>
      <c r="E1717" s="241">
        <v>970861</v>
      </c>
      <c r="F1717" s="241">
        <v>1617575</v>
      </c>
      <c r="G1717" s="241">
        <v>305956</v>
      </c>
      <c r="H1717" s="241">
        <v>9552330</v>
      </c>
    </row>
    <row r="1718" spans="1:8" x14ac:dyDescent="0.25">
      <c r="A1718" t="s">
        <v>780</v>
      </c>
      <c r="B1718" s="241">
        <v>3534353</v>
      </c>
      <c r="C1718" s="241">
        <v>2004913</v>
      </c>
      <c r="D1718" s="241">
        <v>569098</v>
      </c>
      <c r="E1718" s="241">
        <v>962466</v>
      </c>
      <c r="F1718" s="241">
        <v>1236794</v>
      </c>
      <c r="G1718" s="241">
        <v>282343</v>
      </c>
      <c r="H1718" s="241">
        <v>8589967</v>
      </c>
    </row>
    <row r="1719" spans="1:8" x14ac:dyDescent="0.25">
      <c r="A1719" t="s">
        <v>783</v>
      </c>
      <c r="B1719" s="241">
        <v>3292296</v>
      </c>
      <c r="C1719" s="241">
        <v>1819737</v>
      </c>
      <c r="D1719" s="241">
        <v>424501</v>
      </c>
      <c r="E1719" s="241">
        <v>1230774</v>
      </c>
      <c r="F1719" s="241">
        <v>1765361</v>
      </c>
      <c r="G1719" s="241">
        <v>254077</v>
      </c>
      <c r="H1719" s="241">
        <v>8786746</v>
      </c>
    </row>
    <row r="1720" spans="1:8" x14ac:dyDescent="0.25">
      <c r="A1720" t="s">
        <v>871</v>
      </c>
      <c r="B1720" s="241">
        <v>4041738</v>
      </c>
      <c r="C1720" s="241">
        <v>1909051</v>
      </c>
      <c r="D1720" s="241">
        <v>707623</v>
      </c>
      <c r="E1720" s="241">
        <v>1055007</v>
      </c>
      <c r="F1720" s="241">
        <v>1293350</v>
      </c>
      <c r="G1720" s="241">
        <v>283623</v>
      </c>
      <c r="H1720" s="241">
        <v>9290392</v>
      </c>
    </row>
    <row r="1721" spans="1:8" x14ac:dyDescent="0.25">
      <c r="A1721" t="s">
        <v>872</v>
      </c>
      <c r="B1721" s="241">
        <v>6271426</v>
      </c>
      <c r="C1721" s="241">
        <v>2776145</v>
      </c>
      <c r="D1721" s="241">
        <v>718141</v>
      </c>
      <c r="E1721" s="241">
        <v>1019976</v>
      </c>
      <c r="F1721" s="241">
        <v>1638744</v>
      </c>
      <c r="G1721" s="241">
        <v>365234</v>
      </c>
      <c r="H1721" s="241">
        <v>12789666</v>
      </c>
    </row>
    <row r="1722" spans="1:8" x14ac:dyDescent="0.25">
      <c r="A1722" t="s">
        <v>784</v>
      </c>
      <c r="B1722" s="241">
        <v>6651975</v>
      </c>
      <c r="C1722" s="241">
        <v>2844500</v>
      </c>
      <c r="D1722" s="241">
        <v>919788</v>
      </c>
      <c r="E1722" s="241">
        <v>1309315</v>
      </c>
      <c r="F1722" s="241">
        <v>1547951</v>
      </c>
      <c r="G1722" s="241">
        <v>341787</v>
      </c>
      <c r="H1722" s="241">
        <v>13615316</v>
      </c>
    </row>
    <row r="1723" spans="1:8" x14ac:dyDescent="0.25">
      <c r="A1723" s="230" t="s">
        <v>909</v>
      </c>
      <c r="B1723" s="230">
        <f>SUM(B1700:B1722)</f>
        <v>111971292</v>
      </c>
      <c r="C1723" s="230">
        <f t="shared" ref="C1723:H1723" si="135">SUM(C1700:C1722)</f>
        <v>61674687</v>
      </c>
      <c r="D1723" s="230">
        <f t="shared" si="135"/>
        <v>14809181</v>
      </c>
      <c r="E1723" s="230">
        <f t="shared" si="135"/>
        <v>22457280</v>
      </c>
      <c r="F1723" s="230">
        <f t="shared" si="135"/>
        <v>37389668</v>
      </c>
      <c r="G1723" s="230">
        <f t="shared" si="135"/>
        <v>6936462</v>
      </c>
      <c r="H1723" s="230">
        <f t="shared" si="135"/>
        <v>255238570</v>
      </c>
    </row>
    <row r="1724" spans="1:8" x14ac:dyDescent="0.25">
      <c r="A1724" s="225" t="s">
        <v>910</v>
      </c>
      <c r="B1724" s="225">
        <f>B1723/23</f>
        <v>4868317.0434782607</v>
      </c>
      <c r="C1724" s="225">
        <f t="shared" ref="C1724:H1724" si="136">C1723/23</f>
        <v>2681508.1304347827</v>
      </c>
      <c r="D1724" s="225">
        <f t="shared" si="136"/>
        <v>643877.43478260865</v>
      </c>
      <c r="E1724" s="225">
        <f t="shared" si="136"/>
        <v>976403.47826086951</v>
      </c>
      <c r="F1724" s="225">
        <f t="shared" si="136"/>
        <v>1625637.7391304348</v>
      </c>
      <c r="G1724" s="225">
        <f t="shared" si="136"/>
        <v>301585.30434782611</v>
      </c>
      <c r="H1724" s="225">
        <f t="shared" si="136"/>
        <v>11097329.130434783</v>
      </c>
    </row>
    <row r="1726" spans="1:8" x14ac:dyDescent="0.25">
      <c r="A1726" t="s">
        <v>681</v>
      </c>
      <c r="B1726" s="241">
        <v>5513304</v>
      </c>
      <c r="C1726" s="241">
        <v>2454576</v>
      </c>
      <c r="D1726" s="241">
        <v>828411</v>
      </c>
      <c r="E1726" s="241">
        <v>1134937</v>
      </c>
      <c r="F1726" s="241">
        <v>1696700</v>
      </c>
      <c r="G1726" s="241">
        <v>302519</v>
      </c>
      <c r="H1726" s="241">
        <v>11930447</v>
      </c>
    </row>
    <row r="1727" spans="1:8" x14ac:dyDescent="0.25">
      <c r="A1727" t="s">
        <v>684</v>
      </c>
      <c r="B1727" s="241">
        <v>2660690</v>
      </c>
      <c r="C1727" s="241">
        <v>1499269</v>
      </c>
      <c r="D1727" s="241">
        <v>463281</v>
      </c>
      <c r="E1727" s="241">
        <v>916295</v>
      </c>
      <c r="F1727" s="241">
        <v>1531034</v>
      </c>
      <c r="G1727" s="241">
        <v>214938</v>
      </c>
      <c r="H1727" s="241">
        <v>7285507</v>
      </c>
    </row>
    <row r="1728" spans="1:8" x14ac:dyDescent="0.25">
      <c r="A1728" t="s">
        <v>685</v>
      </c>
      <c r="B1728" s="241">
        <v>5476904</v>
      </c>
      <c r="C1728" s="241">
        <v>2136523</v>
      </c>
      <c r="D1728" s="241">
        <v>704167</v>
      </c>
      <c r="E1728" s="241">
        <v>1004455</v>
      </c>
      <c r="F1728" s="241">
        <v>1677391</v>
      </c>
      <c r="G1728" s="241">
        <v>254851</v>
      </c>
      <c r="H1728" s="241">
        <v>11254291</v>
      </c>
    </row>
    <row r="1729" spans="1:8" x14ac:dyDescent="0.25">
      <c r="A1729" t="s">
        <v>875</v>
      </c>
      <c r="B1729" s="241">
        <v>6393927</v>
      </c>
      <c r="C1729" s="241">
        <v>2036462</v>
      </c>
      <c r="D1729" s="241">
        <v>591227</v>
      </c>
      <c r="E1729" s="241">
        <v>1049420</v>
      </c>
      <c r="F1729" s="241">
        <v>1665389</v>
      </c>
      <c r="G1729" s="241">
        <v>267978</v>
      </c>
      <c r="H1729" s="241">
        <v>12004403</v>
      </c>
    </row>
    <row r="1730" spans="1:8" x14ac:dyDescent="0.25">
      <c r="A1730" t="s">
        <v>787</v>
      </c>
      <c r="B1730" s="241">
        <v>7619955</v>
      </c>
      <c r="C1730" s="241">
        <v>3842848</v>
      </c>
      <c r="D1730" s="241">
        <v>1320028</v>
      </c>
      <c r="E1730" s="241">
        <v>1553130</v>
      </c>
      <c r="F1730" s="241">
        <v>1607995</v>
      </c>
      <c r="G1730" s="241">
        <v>427844</v>
      </c>
      <c r="H1730" s="241">
        <v>16371800</v>
      </c>
    </row>
    <row r="1731" spans="1:8" x14ac:dyDescent="0.25">
      <c r="A1731" t="s">
        <v>686</v>
      </c>
      <c r="B1731" s="241">
        <v>8715987</v>
      </c>
      <c r="C1731" s="241">
        <v>3211804</v>
      </c>
      <c r="D1731" s="241">
        <v>992614</v>
      </c>
      <c r="E1731" s="241">
        <v>1981805</v>
      </c>
      <c r="F1731" s="241">
        <v>1385826</v>
      </c>
      <c r="G1731" s="241">
        <v>431391</v>
      </c>
      <c r="H1731" s="241">
        <v>16719427</v>
      </c>
    </row>
    <row r="1732" spans="1:8" x14ac:dyDescent="0.25">
      <c r="A1732" t="s">
        <v>689</v>
      </c>
      <c r="B1732" s="241">
        <v>794948</v>
      </c>
      <c r="C1732" s="241">
        <v>1508335</v>
      </c>
      <c r="D1732" s="241">
        <v>403432</v>
      </c>
      <c r="E1732" s="241">
        <v>1417534</v>
      </c>
      <c r="F1732" s="241">
        <v>1225618</v>
      </c>
      <c r="G1732" s="241">
        <v>266543</v>
      </c>
      <c r="H1732" s="241">
        <v>5616410</v>
      </c>
    </row>
    <row r="1733" spans="1:8" x14ac:dyDescent="0.25">
      <c r="A1733" t="s">
        <v>690</v>
      </c>
      <c r="B1733" s="241">
        <v>4764735</v>
      </c>
      <c r="C1733" s="241">
        <v>2146807</v>
      </c>
      <c r="D1733" s="241">
        <v>764495</v>
      </c>
      <c r="E1733" s="241">
        <v>1275680</v>
      </c>
      <c r="F1733" s="241">
        <v>1934011</v>
      </c>
      <c r="G1733" s="241">
        <v>391217</v>
      </c>
      <c r="H1733" s="241">
        <v>11276945</v>
      </c>
    </row>
    <row r="1734" spans="1:8" x14ac:dyDescent="0.25">
      <c r="A1734" t="s">
        <v>876</v>
      </c>
      <c r="B1734" s="241">
        <v>4757431</v>
      </c>
      <c r="C1734" s="241">
        <v>2627414</v>
      </c>
      <c r="D1734" s="241">
        <v>726801</v>
      </c>
      <c r="E1734" s="241">
        <v>1316243</v>
      </c>
      <c r="F1734" s="241">
        <v>1784346</v>
      </c>
      <c r="G1734" s="241">
        <v>444785</v>
      </c>
      <c r="H1734" s="241">
        <v>11657020</v>
      </c>
    </row>
    <row r="1735" spans="1:8" x14ac:dyDescent="0.25">
      <c r="A1735" t="s">
        <v>788</v>
      </c>
      <c r="B1735" s="241">
        <v>6615698</v>
      </c>
      <c r="C1735" s="241">
        <v>2647905</v>
      </c>
      <c r="D1735" s="241">
        <v>780620</v>
      </c>
      <c r="E1735" s="241">
        <v>1073109</v>
      </c>
      <c r="F1735" s="241">
        <v>2091387</v>
      </c>
      <c r="G1735" s="241">
        <v>462959</v>
      </c>
      <c r="H1735" s="241">
        <v>13671678</v>
      </c>
    </row>
    <row r="1736" spans="1:8" x14ac:dyDescent="0.25">
      <c r="A1736" t="s">
        <v>691</v>
      </c>
      <c r="B1736" s="241">
        <v>3994601</v>
      </c>
      <c r="C1736" s="241">
        <v>2069506</v>
      </c>
      <c r="D1736" s="241">
        <v>567380</v>
      </c>
      <c r="E1736" s="241">
        <v>1237418</v>
      </c>
      <c r="F1736" s="241">
        <v>1275698</v>
      </c>
      <c r="G1736" s="241">
        <v>260633</v>
      </c>
      <c r="H1736" s="241">
        <v>9405236</v>
      </c>
    </row>
    <row r="1737" spans="1:8" x14ac:dyDescent="0.25">
      <c r="A1737" t="s">
        <v>694</v>
      </c>
      <c r="B1737" s="241">
        <v>4415224</v>
      </c>
      <c r="C1737" s="241">
        <v>2357572</v>
      </c>
      <c r="D1737" s="241">
        <v>507643</v>
      </c>
      <c r="E1737" s="241">
        <v>1273693</v>
      </c>
      <c r="F1737" s="241">
        <v>1296944</v>
      </c>
      <c r="G1737" s="241">
        <v>322221</v>
      </c>
      <c r="H1737" s="241">
        <v>10173297</v>
      </c>
    </row>
    <row r="1738" spans="1:8" x14ac:dyDescent="0.25">
      <c r="A1738" t="s">
        <v>695</v>
      </c>
      <c r="B1738" s="241">
        <v>4219612</v>
      </c>
      <c r="C1738" s="241">
        <v>2369970</v>
      </c>
      <c r="D1738" s="241">
        <v>621495</v>
      </c>
      <c r="E1738" s="241">
        <v>1410337</v>
      </c>
      <c r="F1738" s="241">
        <v>1570633</v>
      </c>
      <c r="G1738" s="241">
        <v>363522</v>
      </c>
      <c r="H1738" s="241">
        <v>10555569</v>
      </c>
    </row>
    <row r="1739" spans="1:8" x14ac:dyDescent="0.25">
      <c r="A1739" t="s">
        <v>877</v>
      </c>
      <c r="B1739" s="241">
        <v>8179742</v>
      </c>
      <c r="C1739" s="241">
        <v>2987461</v>
      </c>
      <c r="D1739" s="241">
        <v>887836</v>
      </c>
      <c r="E1739" s="241">
        <v>1008040</v>
      </c>
      <c r="F1739" s="241">
        <v>1563584</v>
      </c>
      <c r="G1739" s="241">
        <v>495027</v>
      </c>
      <c r="H1739" s="241">
        <v>15121690</v>
      </c>
    </row>
    <row r="1740" spans="1:8" x14ac:dyDescent="0.25">
      <c r="A1740" t="s">
        <v>789</v>
      </c>
      <c r="B1740" s="241">
        <v>8263163</v>
      </c>
      <c r="C1740" s="241">
        <v>2140158</v>
      </c>
      <c r="D1740" s="241">
        <v>878495</v>
      </c>
      <c r="E1740" s="241">
        <v>1266480</v>
      </c>
      <c r="F1740" s="241">
        <v>1645212</v>
      </c>
      <c r="G1740" s="241">
        <v>520787</v>
      </c>
      <c r="H1740" s="241">
        <v>14714295</v>
      </c>
    </row>
    <row r="1741" spans="1:8" x14ac:dyDescent="0.25">
      <c r="A1741" t="s">
        <v>696</v>
      </c>
      <c r="B1741" s="241">
        <v>5653386</v>
      </c>
      <c r="C1741" s="241">
        <v>1993391</v>
      </c>
      <c r="D1741" s="241">
        <v>677437</v>
      </c>
      <c r="E1741" s="241">
        <v>1404036</v>
      </c>
      <c r="F1741" s="241">
        <v>1642837</v>
      </c>
      <c r="G1741" s="241">
        <v>397705</v>
      </c>
      <c r="H1741" s="241">
        <v>11768792</v>
      </c>
    </row>
    <row r="1742" spans="1:8" x14ac:dyDescent="0.25">
      <c r="A1742" t="s">
        <v>790</v>
      </c>
      <c r="B1742" s="241">
        <v>8882032</v>
      </c>
      <c r="C1742" s="241">
        <v>1733534</v>
      </c>
      <c r="D1742" s="241">
        <v>591446</v>
      </c>
      <c r="E1742" s="241">
        <v>1042742</v>
      </c>
      <c r="F1742" s="241">
        <v>1791198</v>
      </c>
      <c r="G1742" s="241">
        <v>504472</v>
      </c>
      <c r="H1742" s="241">
        <v>14545424</v>
      </c>
    </row>
    <row r="1743" spans="1:8" x14ac:dyDescent="0.25">
      <c r="A1743" t="s">
        <v>699</v>
      </c>
      <c r="B1743" s="241">
        <v>11618867</v>
      </c>
      <c r="C1743" s="241">
        <v>1675517</v>
      </c>
      <c r="D1743" s="241">
        <v>655900</v>
      </c>
      <c r="E1743" s="241">
        <v>1267026</v>
      </c>
      <c r="F1743" s="241">
        <v>1228394</v>
      </c>
      <c r="G1743" s="241">
        <v>543447</v>
      </c>
      <c r="H1743" s="241">
        <v>16989151</v>
      </c>
    </row>
    <row r="1744" spans="1:8" x14ac:dyDescent="0.25">
      <c r="A1744" t="s">
        <v>878</v>
      </c>
      <c r="B1744" s="241">
        <v>8751769</v>
      </c>
      <c r="C1744" s="241">
        <v>1378991</v>
      </c>
      <c r="D1744" s="241">
        <v>672692</v>
      </c>
      <c r="E1744" s="241">
        <v>1193790</v>
      </c>
      <c r="F1744" s="241">
        <v>1372334</v>
      </c>
      <c r="G1744" s="241">
        <v>442147</v>
      </c>
      <c r="H1744" s="241">
        <v>13811723</v>
      </c>
    </row>
    <row r="1745" spans="1:8" x14ac:dyDescent="0.25">
      <c r="A1745" t="s">
        <v>700</v>
      </c>
      <c r="B1745" s="241">
        <v>3049441</v>
      </c>
      <c r="C1745" s="241">
        <v>1446754</v>
      </c>
      <c r="D1745" s="241">
        <v>722910</v>
      </c>
      <c r="E1745" s="241">
        <v>574444</v>
      </c>
      <c r="F1745" s="241">
        <v>666358</v>
      </c>
      <c r="G1745" s="241">
        <v>256882</v>
      </c>
      <c r="H1745" s="241">
        <v>6716789</v>
      </c>
    </row>
    <row r="1746" spans="1:8" x14ac:dyDescent="0.25">
      <c r="A1746" s="230" t="s">
        <v>911</v>
      </c>
      <c r="B1746" s="230">
        <f>SUM(B1726:B1745)</f>
        <v>120341416</v>
      </c>
      <c r="C1746" s="230">
        <f t="shared" ref="C1746:H1746" si="137">SUM(C1726:C1745)</f>
        <v>44264797</v>
      </c>
      <c r="D1746" s="230">
        <f t="shared" si="137"/>
        <v>14358310</v>
      </c>
      <c r="E1746" s="230">
        <f t="shared" si="137"/>
        <v>24400614</v>
      </c>
      <c r="F1746" s="230">
        <f t="shared" si="137"/>
        <v>30652889</v>
      </c>
      <c r="G1746" s="230">
        <f t="shared" si="137"/>
        <v>7571868</v>
      </c>
      <c r="H1746" s="230">
        <f t="shared" si="137"/>
        <v>241589894</v>
      </c>
    </row>
    <row r="1747" spans="1:8" x14ac:dyDescent="0.25">
      <c r="A1747" s="225" t="s">
        <v>912</v>
      </c>
      <c r="B1747" s="225">
        <f>B1746/20</f>
        <v>6017070.7999999998</v>
      </c>
      <c r="C1747" s="225">
        <f t="shared" ref="C1747:H1747" si="138">C1746/20</f>
        <v>2213239.85</v>
      </c>
      <c r="D1747" s="225">
        <f t="shared" si="138"/>
        <v>717915.5</v>
      </c>
      <c r="E1747" s="225">
        <f t="shared" si="138"/>
        <v>1220030.7</v>
      </c>
      <c r="F1747" s="225">
        <f t="shared" si="138"/>
        <v>1532644.45</v>
      </c>
      <c r="G1747" s="225">
        <f t="shared" si="138"/>
        <v>378593.4</v>
      </c>
      <c r="H1747" s="225">
        <f t="shared" si="138"/>
        <v>12079494.699999999</v>
      </c>
    </row>
    <row r="1749" spans="1:8" x14ac:dyDescent="0.25">
      <c r="A1749" s="79" t="s">
        <v>302</v>
      </c>
      <c r="B1749" s="241">
        <v>5554614</v>
      </c>
      <c r="C1749" s="241">
        <v>2074447</v>
      </c>
      <c r="D1749" s="241">
        <v>799568</v>
      </c>
      <c r="E1749" s="241">
        <v>842604</v>
      </c>
      <c r="F1749" s="241">
        <v>1327118</v>
      </c>
      <c r="G1749" s="241">
        <v>324431</v>
      </c>
      <c r="H1749" s="241">
        <v>10922782</v>
      </c>
    </row>
    <row r="1750" spans="1:8" x14ac:dyDescent="0.25">
      <c r="A1750" s="79" t="s">
        <v>301</v>
      </c>
      <c r="B1750" s="241">
        <v>4498252</v>
      </c>
      <c r="C1750" s="241">
        <v>2607621</v>
      </c>
      <c r="D1750" s="241">
        <v>758024</v>
      </c>
      <c r="E1750" s="241">
        <v>893894</v>
      </c>
      <c r="F1750" s="241">
        <v>1874057</v>
      </c>
      <c r="G1750" s="241">
        <v>256502</v>
      </c>
      <c r="H1750" s="241">
        <v>10888350</v>
      </c>
    </row>
    <row r="1751" spans="1:8" x14ac:dyDescent="0.25">
      <c r="A1751" s="79" t="s">
        <v>300</v>
      </c>
      <c r="B1751" s="241">
        <v>7588312</v>
      </c>
      <c r="C1751" s="241">
        <v>3157100</v>
      </c>
      <c r="D1751" s="241">
        <v>965067</v>
      </c>
      <c r="E1751" s="241">
        <v>993735</v>
      </c>
      <c r="F1751" s="241">
        <v>1881133</v>
      </c>
      <c r="G1751" s="241">
        <v>393418</v>
      </c>
      <c r="H1751" s="241">
        <v>14978765</v>
      </c>
    </row>
    <row r="1752" spans="1:8" x14ac:dyDescent="0.25">
      <c r="A1752" s="79" t="s">
        <v>299</v>
      </c>
      <c r="B1752" s="241">
        <v>6554453</v>
      </c>
      <c r="C1752" s="241">
        <v>2428249</v>
      </c>
      <c r="D1752" s="241">
        <v>1060494</v>
      </c>
      <c r="E1752" s="241">
        <v>840875</v>
      </c>
      <c r="F1752" s="241">
        <v>1992167</v>
      </c>
      <c r="G1752" s="241">
        <v>312270</v>
      </c>
      <c r="H1752" s="241">
        <v>13188508</v>
      </c>
    </row>
    <row r="1753" spans="1:8" x14ac:dyDescent="0.25">
      <c r="A1753" s="79" t="s">
        <v>913</v>
      </c>
      <c r="B1753" s="241">
        <v>8947288</v>
      </c>
      <c r="C1753" s="241">
        <v>2886151</v>
      </c>
      <c r="D1753" s="241">
        <v>1077894</v>
      </c>
      <c r="E1753" s="241">
        <v>799257</v>
      </c>
      <c r="F1753" s="241">
        <v>1813624</v>
      </c>
      <c r="G1753" s="241">
        <v>343004</v>
      </c>
      <c r="H1753" s="241">
        <v>15867218</v>
      </c>
    </row>
    <row r="1754" spans="1:8" x14ac:dyDescent="0.25">
      <c r="A1754" s="79" t="s">
        <v>297</v>
      </c>
      <c r="B1754" s="241">
        <v>3728628</v>
      </c>
      <c r="C1754" s="241">
        <v>1810617</v>
      </c>
      <c r="D1754" s="241">
        <v>796895</v>
      </c>
      <c r="E1754" s="241">
        <v>890315</v>
      </c>
      <c r="F1754" s="241">
        <v>1640322</v>
      </c>
      <c r="G1754" s="241">
        <v>202303</v>
      </c>
      <c r="H1754" s="241">
        <v>9069080</v>
      </c>
    </row>
    <row r="1755" spans="1:8" x14ac:dyDescent="0.25">
      <c r="A1755" s="79" t="s">
        <v>296</v>
      </c>
      <c r="B1755" s="241">
        <v>4732504</v>
      </c>
      <c r="C1755" s="241">
        <v>2037485</v>
      </c>
      <c r="D1755" s="241">
        <v>1085514</v>
      </c>
      <c r="E1755" s="241">
        <v>1178337</v>
      </c>
      <c r="F1755" s="241">
        <v>2041937</v>
      </c>
      <c r="G1755" s="241">
        <v>338055</v>
      </c>
      <c r="H1755" s="241">
        <v>11413832</v>
      </c>
    </row>
    <row r="1756" spans="1:8" x14ac:dyDescent="0.25">
      <c r="A1756" s="79" t="s">
        <v>295</v>
      </c>
      <c r="B1756" s="241">
        <v>4586880</v>
      </c>
      <c r="C1756" s="241">
        <v>3503634</v>
      </c>
      <c r="D1756" s="241">
        <v>1540266</v>
      </c>
      <c r="E1756" s="241">
        <v>825891</v>
      </c>
      <c r="F1756" s="241">
        <v>2190992</v>
      </c>
      <c r="G1756" s="241">
        <v>268627</v>
      </c>
      <c r="H1756" s="241">
        <v>12916290</v>
      </c>
    </row>
    <row r="1757" spans="1:8" x14ac:dyDescent="0.25">
      <c r="A1757" s="79" t="s">
        <v>294</v>
      </c>
      <c r="B1757" s="241">
        <v>6729791</v>
      </c>
      <c r="C1757" s="241">
        <v>3904032</v>
      </c>
      <c r="D1757" s="241">
        <v>1608251</v>
      </c>
      <c r="E1757" s="241">
        <v>1097730</v>
      </c>
      <c r="F1757" s="241">
        <v>2017622</v>
      </c>
      <c r="G1757" s="241">
        <v>381289</v>
      </c>
      <c r="H1757" s="241">
        <v>15738715</v>
      </c>
    </row>
    <row r="1758" spans="1:8" x14ac:dyDescent="0.25">
      <c r="A1758" s="79" t="s">
        <v>914</v>
      </c>
      <c r="B1758" s="241">
        <v>4072594</v>
      </c>
      <c r="C1758" s="241">
        <v>3820874</v>
      </c>
      <c r="D1758" s="241">
        <v>974575</v>
      </c>
      <c r="E1758" s="241">
        <v>751363</v>
      </c>
      <c r="F1758" s="241">
        <v>1689323</v>
      </c>
      <c r="G1758" s="241">
        <v>273871</v>
      </c>
      <c r="H1758" s="241">
        <v>11582600</v>
      </c>
    </row>
    <row r="1759" spans="1:8" x14ac:dyDescent="0.25">
      <c r="A1759" s="79" t="s">
        <v>292</v>
      </c>
      <c r="B1759" s="241">
        <v>3930059</v>
      </c>
      <c r="C1759" s="241">
        <v>3814070</v>
      </c>
      <c r="D1759" s="241">
        <v>587918</v>
      </c>
      <c r="E1759" s="241">
        <v>905371</v>
      </c>
      <c r="F1759" s="241">
        <v>1517516</v>
      </c>
      <c r="G1759" s="241">
        <v>255477</v>
      </c>
      <c r="H1759" s="241">
        <v>11010411</v>
      </c>
    </row>
    <row r="1760" spans="1:8" x14ac:dyDescent="0.25">
      <c r="A1760" s="79" t="s">
        <v>291</v>
      </c>
      <c r="B1760" s="241">
        <v>4997529</v>
      </c>
      <c r="C1760" s="241">
        <v>3523092</v>
      </c>
      <c r="D1760" s="241">
        <v>556461</v>
      </c>
      <c r="E1760" s="241">
        <v>908141</v>
      </c>
      <c r="F1760" s="241">
        <v>1714886</v>
      </c>
      <c r="G1760" s="241">
        <v>307065</v>
      </c>
      <c r="H1760" s="241">
        <v>12007174</v>
      </c>
    </row>
    <row r="1761" spans="1:8" x14ac:dyDescent="0.25">
      <c r="A1761" s="79" t="s">
        <v>290</v>
      </c>
      <c r="B1761" s="241">
        <v>9046560</v>
      </c>
      <c r="C1761" s="241">
        <v>4918622</v>
      </c>
      <c r="D1761" s="241">
        <v>963418</v>
      </c>
      <c r="E1761" s="241">
        <v>916646</v>
      </c>
      <c r="F1761" s="241">
        <v>1712971</v>
      </c>
      <c r="G1761" s="241">
        <v>347469</v>
      </c>
      <c r="H1761" s="241">
        <v>17905686</v>
      </c>
    </row>
    <row r="1762" spans="1:8" x14ac:dyDescent="0.25">
      <c r="A1762" s="79" t="s">
        <v>289</v>
      </c>
      <c r="B1762" s="241">
        <v>8290206</v>
      </c>
      <c r="C1762" s="241">
        <v>3107836</v>
      </c>
      <c r="D1762" s="241">
        <v>651233</v>
      </c>
      <c r="E1762" s="241">
        <v>822691</v>
      </c>
      <c r="F1762" s="241">
        <v>2108919</v>
      </c>
      <c r="G1762" s="241">
        <v>430764</v>
      </c>
      <c r="H1762" s="241">
        <v>15411649</v>
      </c>
    </row>
    <row r="1763" spans="1:8" x14ac:dyDescent="0.25">
      <c r="A1763" s="79" t="s">
        <v>915</v>
      </c>
      <c r="B1763" s="241">
        <v>6848311</v>
      </c>
      <c r="C1763" s="241">
        <v>2424565</v>
      </c>
      <c r="D1763" s="241">
        <v>650233</v>
      </c>
      <c r="E1763" s="241">
        <v>821789</v>
      </c>
      <c r="F1763" s="241">
        <v>1495501</v>
      </c>
      <c r="G1763" s="241">
        <v>304721</v>
      </c>
      <c r="H1763" s="241">
        <v>12545120</v>
      </c>
    </row>
    <row r="1764" spans="1:8" x14ac:dyDescent="0.25">
      <c r="A1764" s="79" t="s">
        <v>287</v>
      </c>
      <c r="B1764" s="241">
        <v>3352370</v>
      </c>
      <c r="C1764" s="241">
        <v>1285432</v>
      </c>
      <c r="D1764" s="241">
        <v>323019</v>
      </c>
      <c r="E1764" s="241">
        <v>561994</v>
      </c>
      <c r="F1764" s="241">
        <v>1069839</v>
      </c>
      <c r="G1764" s="241">
        <v>188056</v>
      </c>
      <c r="H1764" s="241">
        <v>6780710</v>
      </c>
    </row>
    <row r="1765" spans="1:8" x14ac:dyDescent="0.25">
      <c r="A1765" s="79" t="s">
        <v>286</v>
      </c>
      <c r="B1765" s="241">
        <v>2130583</v>
      </c>
      <c r="C1765" s="241">
        <v>599741</v>
      </c>
      <c r="D1765" s="241">
        <v>167893</v>
      </c>
      <c r="E1765" s="241">
        <v>296924</v>
      </c>
      <c r="F1765" s="241">
        <v>640714</v>
      </c>
      <c r="G1765" s="241">
        <v>111056</v>
      </c>
      <c r="H1765" s="241">
        <v>3946911</v>
      </c>
    </row>
    <row r="1766" spans="1:8" x14ac:dyDescent="0.25">
      <c r="A1766" s="79" t="s">
        <v>285</v>
      </c>
      <c r="B1766" s="241">
        <v>1741157</v>
      </c>
      <c r="C1766" s="241">
        <v>867063</v>
      </c>
      <c r="D1766" s="241">
        <v>137668</v>
      </c>
      <c r="E1766" s="241">
        <v>484048</v>
      </c>
      <c r="F1766" s="241">
        <v>720744</v>
      </c>
      <c r="G1766" s="241">
        <v>132993</v>
      </c>
      <c r="H1766" s="241">
        <v>4083673</v>
      </c>
    </row>
    <row r="1767" spans="1:8" x14ac:dyDescent="0.25">
      <c r="A1767" s="79" t="s">
        <v>916</v>
      </c>
      <c r="B1767" s="241">
        <v>2893106</v>
      </c>
      <c r="C1767" s="241">
        <v>1215731</v>
      </c>
      <c r="D1767" s="241">
        <v>583789</v>
      </c>
      <c r="E1767" s="241">
        <v>586762</v>
      </c>
      <c r="F1767" s="241">
        <v>1048438</v>
      </c>
      <c r="G1767" s="241">
        <v>213212</v>
      </c>
      <c r="H1767" s="241">
        <v>6541038</v>
      </c>
    </row>
    <row r="1768" spans="1:8" x14ac:dyDescent="0.25">
      <c r="A1768" s="79" t="s">
        <v>283</v>
      </c>
      <c r="B1768" s="241">
        <v>2886401</v>
      </c>
      <c r="C1768" s="241">
        <v>1004096</v>
      </c>
      <c r="D1768" s="241">
        <v>388976</v>
      </c>
      <c r="E1768" s="241">
        <v>619261</v>
      </c>
      <c r="F1768" s="241">
        <v>1040094</v>
      </c>
      <c r="G1768" s="241">
        <v>174787</v>
      </c>
      <c r="H1768" s="241">
        <v>6113615</v>
      </c>
    </row>
    <row r="1769" spans="1:8" x14ac:dyDescent="0.25">
      <c r="A1769" s="79" t="s">
        <v>282</v>
      </c>
      <c r="B1769" s="241">
        <v>2118742</v>
      </c>
      <c r="C1769" s="241">
        <v>1237751</v>
      </c>
      <c r="D1769" s="241">
        <v>287764</v>
      </c>
      <c r="E1769" s="241">
        <v>605743</v>
      </c>
      <c r="F1769" s="241">
        <v>939119</v>
      </c>
      <c r="G1769" s="241">
        <v>239426</v>
      </c>
      <c r="H1769" s="241">
        <v>5428545</v>
      </c>
    </row>
    <row r="1770" spans="1:8" x14ac:dyDescent="0.25">
      <c r="A1770" s="230" t="s">
        <v>917</v>
      </c>
      <c r="B1770" s="230">
        <v>105228340</v>
      </c>
      <c r="C1770" s="230">
        <v>52228209</v>
      </c>
      <c r="D1770" s="230">
        <v>15964920</v>
      </c>
      <c r="E1770" s="230">
        <v>16643371</v>
      </c>
      <c r="F1770" s="230">
        <v>32477036</v>
      </c>
      <c r="G1770" s="230">
        <v>5798796</v>
      </c>
      <c r="H1770" s="230">
        <v>228340672</v>
      </c>
    </row>
    <row r="1771" spans="1:8" x14ac:dyDescent="0.25">
      <c r="A1771" s="225" t="s">
        <v>918</v>
      </c>
      <c r="B1771" s="225">
        <v>5010873.333333333</v>
      </c>
      <c r="C1771" s="225">
        <v>2487057.5714285714</v>
      </c>
      <c r="D1771" s="225">
        <v>760234.28571428568</v>
      </c>
      <c r="E1771" s="225">
        <v>792541.47619047621</v>
      </c>
      <c r="F1771" s="225">
        <v>1546525.5238095238</v>
      </c>
      <c r="G1771" s="225">
        <v>276133.14285714284</v>
      </c>
      <c r="H1771" s="225">
        <v>10873365.333333334</v>
      </c>
    </row>
    <row r="1773" spans="1:8" ht="21" x14ac:dyDescent="0.35">
      <c r="A1773" s="117">
        <v>2014</v>
      </c>
    </row>
    <row r="1774" spans="1:8" x14ac:dyDescent="0.25">
      <c r="A1774" s="79" t="s">
        <v>886</v>
      </c>
      <c r="B1774" s="241">
        <v>3206738</v>
      </c>
      <c r="C1774" s="241">
        <v>2062746</v>
      </c>
      <c r="D1774" s="241">
        <v>623613</v>
      </c>
      <c r="E1774" s="241">
        <v>960804</v>
      </c>
      <c r="F1774" s="241">
        <v>1384768</v>
      </c>
      <c r="G1774" s="241">
        <v>299941</v>
      </c>
      <c r="H1774" s="241">
        <v>8538610</v>
      </c>
    </row>
    <row r="1775" spans="1:8" x14ac:dyDescent="0.25">
      <c r="A1775" s="79" t="s">
        <v>799</v>
      </c>
      <c r="B1775" s="241">
        <v>3928126</v>
      </c>
      <c r="C1775" s="241">
        <v>1756597</v>
      </c>
      <c r="D1775" s="241">
        <v>639170</v>
      </c>
      <c r="E1775" s="241">
        <v>745562</v>
      </c>
      <c r="F1775" s="241">
        <v>1506823</v>
      </c>
      <c r="G1775" s="241">
        <v>237759</v>
      </c>
      <c r="H1775" s="241">
        <v>8814037</v>
      </c>
    </row>
    <row r="1776" spans="1:8" x14ac:dyDescent="0.25">
      <c r="A1776" s="79" t="s">
        <v>456</v>
      </c>
      <c r="B1776" s="241">
        <v>4380442</v>
      </c>
      <c r="C1776" s="241">
        <v>2190798</v>
      </c>
      <c r="D1776" s="241">
        <v>662652</v>
      </c>
      <c r="E1776" s="241">
        <v>689286</v>
      </c>
      <c r="F1776" s="241">
        <v>1351107</v>
      </c>
      <c r="G1776" s="241">
        <v>302535</v>
      </c>
      <c r="H1776" s="241">
        <v>9576820</v>
      </c>
    </row>
    <row r="1777" spans="1:8" x14ac:dyDescent="0.25">
      <c r="A1777" s="79" t="s">
        <v>457</v>
      </c>
      <c r="B1777" s="241">
        <v>4692468</v>
      </c>
      <c r="C1777" s="241">
        <v>1790393</v>
      </c>
      <c r="D1777" s="241">
        <v>675855</v>
      </c>
      <c r="E1777" s="241">
        <v>851117</v>
      </c>
      <c r="F1777" s="241">
        <v>1610849</v>
      </c>
      <c r="G1777" s="241">
        <v>298802</v>
      </c>
      <c r="H1777" s="241">
        <v>9919484</v>
      </c>
    </row>
    <row r="1778" spans="1:8" x14ac:dyDescent="0.25">
      <c r="A1778" s="79" t="s">
        <v>458</v>
      </c>
      <c r="B1778" s="241">
        <v>9047781</v>
      </c>
      <c r="C1778" s="241">
        <v>1995573</v>
      </c>
      <c r="D1778" s="241">
        <v>786952</v>
      </c>
      <c r="E1778" s="241">
        <v>1115813</v>
      </c>
      <c r="F1778" s="241">
        <v>1762541</v>
      </c>
      <c r="G1778" s="241">
        <v>341201</v>
      </c>
      <c r="H1778" s="241">
        <v>15049861</v>
      </c>
    </row>
    <row r="1779" spans="1:8" x14ac:dyDescent="0.25">
      <c r="A1779" s="79" t="s">
        <v>800</v>
      </c>
      <c r="B1779" s="241">
        <v>7573373</v>
      </c>
      <c r="C1779" s="241">
        <v>2079158</v>
      </c>
      <c r="D1779" s="241">
        <v>725756</v>
      </c>
      <c r="E1779" s="241">
        <v>1294986</v>
      </c>
      <c r="F1779" s="241">
        <v>2019574</v>
      </c>
      <c r="G1779" s="241">
        <v>316516</v>
      </c>
      <c r="H1779" s="241">
        <v>14009363</v>
      </c>
    </row>
    <row r="1780" spans="1:8" x14ac:dyDescent="0.25">
      <c r="A1780" s="79" t="s">
        <v>801</v>
      </c>
      <c r="B1780" s="241">
        <v>9321307</v>
      </c>
      <c r="C1780" s="241">
        <v>2422288</v>
      </c>
      <c r="D1780" s="241">
        <v>1004339</v>
      </c>
      <c r="E1780" s="241">
        <v>1858664</v>
      </c>
      <c r="F1780" s="241">
        <v>1788843</v>
      </c>
      <c r="G1780" s="241">
        <v>379229</v>
      </c>
      <c r="H1780" s="241">
        <v>16774670</v>
      </c>
    </row>
    <row r="1781" spans="1:8" x14ac:dyDescent="0.25">
      <c r="A1781" s="79" t="s">
        <v>461</v>
      </c>
      <c r="B1781" s="241">
        <v>4896789</v>
      </c>
      <c r="C1781" s="241">
        <v>2761229</v>
      </c>
      <c r="D1781" s="241">
        <v>700660</v>
      </c>
      <c r="E1781" s="241">
        <v>1168643</v>
      </c>
      <c r="F1781" s="241">
        <v>1776142</v>
      </c>
      <c r="G1781" s="241">
        <v>287732</v>
      </c>
      <c r="H1781" s="241">
        <v>11591195</v>
      </c>
    </row>
    <row r="1782" spans="1:8" x14ac:dyDescent="0.25">
      <c r="A1782" s="79" t="s">
        <v>462</v>
      </c>
      <c r="B1782" s="241">
        <v>5025268</v>
      </c>
      <c r="C1782" s="241">
        <v>2517550</v>
      </c>
      <c r="D1782" s="241">
        <v>723597</v>
      </c>
      <c r="E1782" s="241">
        <v>1093473</v>
      </c>
      <c r="F1782" s="241">
        <v>1987046</v>
      </c>
      <c r="G1782" s="241">
        <v>325187</v>
      </c>
      <c r="H1782" s="241">
        <v>11672121</v>
      </c>
    </row>
    <row r="1783" spans="1:8" x14ac:dyDescent="0.25">
      <c r="A1783" s="79" t="s">
        <v>463</v>
      </c>
      <c r="B1783" s="241">
        <v>5710309</v>
      </c>
      <c r="C1783" s="241">
        <v>2119518</v>
      </c>
      <c r="D1783" s="241">
        <v>769769</v>
      </c>
      <c r="E1783" s="241">
        <v>1016323</v>
      </c>
      <c r="F1783" s="241">
        <v>1956186</v>
      </c>
      <c r="G1783" s="241">
        <v>264384</v>
      </c>
      <c r="H1783" s="241">
        <v>11836489</v>
      </c>
    </row>
    <row r="1784" spans="1:8" x14ac:dyDescent="0.25">
      <c r="A1784" s="79" t="s">
        <v>887</v>
      </c>
      <c r="B1784" s="241">
        <v>5453857</v>
      </c>
      <c r="C1784" s="241">
        <v>1622876</v>
      </c>
      <c r="D1784" s="241">
        <v>765824</v>
      </c>
      <c r="E1784" s="241">
        <v>1037396</v>
      </c>
      <c r="F1784" s="241">
        <v>2244753</v>
      </c>
      <c r="G1784" s="241">
        <v>269339</v>
      </c>
      <c r="H1784" s="241">
        <v>11394045</v>
      </c>
    </row>
    <row r="1785" spans="1:8" x14ac:dyDescent="0.25">
      <c r="A1785" s="79" t="s">
        <v>802</v>
      </c>
      <c r="B1785" s="241">
        <v>4631522</v>
      </c>
      <c r="C1785" s="241">
        <v>2256273</v>
      </c>
      <c r="D1785" s="241">
        <v>700694</v>
      </c>
      <c r="E1785" s="241">
        <v>746876</v>
      </c>
      <c r="F1785" s="241">
        <v>1514505</v>
      </c>
      <c r="G1785" s="241">
        <v>253122</v>
      </c>
      <c r="H1785" s="241">
        <v>10102992</v>
      </c>
    </row>
    <row r="1786" spans="1:8" x14ac:dyDescent="0.25">
      <c r="A1786" s="79" t="s">
        <v>466</v>
      </c>
      <c r="B1786" s="241">
        <v>5069476</v>
      </c>
      <c r="C1786" s="241">
        <v>2128885</v>
      </c>
      <c r="D1786" s="241">
        <v>931904</v>
      </c>
      <c r="E1786" s="241">
        <v>1072277</v>
      </c>
      <c r="F1786" s="241">
        <v>2006884</v>
      </c>
      <c r="G1786" s="241">
        <v>386794</v>
      </c>
      <c r="H1786" s="241">
        <v>11596220</v>
      </c>
    </row>
    <row r="1787" spans="1:8" x14ac:dyDescent="0.25">
      <c r="A1787" s="79" t="s">
        <v>467</v>
      </c>
      <c r="B1787" s="241">
        <v>6669016</v>
      </c>
      <c r="C1787" s="241">
        <v>1570667</v>
      </c>
      <c r="D1787" s="241">
        <v>711002</v>
      </c>
      <c r="E1787" s="241">
        <v>1019308</v>
      </c>
      <c r="F1787" s="241">
        <v>1932872</v>
      </c>
      <c r="G1787" s="241">
        <v>226956</v>
      </c>
      <c r="H1787" s="241">
        <v>12129821</v>
      </c>
    </row>
    <row r="1788" spans="1:8" x14ac:dyDescent="0.25">
      <c r="A1788" s="79" t="s">
        <v>804</v>
      </c>
      <c r="B1788" s="241">
        <v>8354830</v>
      </c>
      <c r="C1788" s="241">
        <v>3014126</v>
      </c>
      <c r="D1788" s="241">
        <v>1270860</v>
      </c>
      <c r="E1788" s="241">
        <v>1099956</v>
      </c>
      <c r="F1788" s="241">
        <v>2195859</v>
      </c>
      <c r="G1788" s="241">
        <v>467669</v>
      </c>
      <c r="H1788" s="241">
        <v>16403300</v>
      </c>
    </row>
    <row r="1789" spans="1:8" x14ac:dyDescent="0.25">
      <c r="A1789" s="79" t="s">
        <v>805</v>
      </c>
      <c r="B1789" s="241">
        <v>10391294</v>
      </c>
      <c r="C1789" s="241">
        <v>4446290</v>
      </c>
      <c r="D1789" s="241">
        <v>1157678</v>
      </c>
      <c r="E1789" s="241">
        <v>1009455</v>
      </c>
      <c r="F1789" s="241">
        <v>2362608</v>
      </c>
      <c r="G1789" s="241">
        <v>383613</v>
      </c>
      <c r="H1789" s="241">
        <v>19750938</v>
      </c>
    </row>
    <row r="1790" spans="1:8" x14ac:dyDescent="0.25">
      <c r="A1790" s="79" t="s">
        <v>470</v>
      </c>
      <c r="B1790" s="241">
        <v>6463736</v>
      </c>
      <c r="C1790" s="241">
        <v>4428003</v>
      </c>
      <c r="D1790" s="241">
        <v>773865</v>
      </c>
      <c r="E1790" s="241">
        <v>868578</v>
      </c>
      <c r="F1790" s="241">
        <v>2001188</v>
      </c>
      <c r="G1790" s="241">
        <v>405535</v>
      </c>
      <c r="H1790" s="241">
        <v>14940905</v>
      </c>
    </row>
    <row r="1791" spans="1:8" x14ac:dyDescent="0.25">
      <c r="A1791" s="79" t="s">
        <v>471</v>
      </c>
      <c r="B1791" s="241">
        <v>6084632</v>
      </c>
      <c r="C1791" s="241">
        <v>2619649</v>
      </c>
      <c r="D1791" s="241">
        <v>679618</v>
      </c>
      <c r="E1791" s="241">
        <v>808610</v>
      </c>
      <c r="F1791" s="241">
        <v>1869560</v>
      </c>
      <c r="G1791" s="241">
        <v>417658</v>
      </c>
      <c r="H1791" s="241">
        <v>12479727</v>
      </c>
    </row>
    <row r="1792" spans="1:8" x14ac:dyDescent="0.25">
      <c r="A1792" s="79" t="s">
        <v>472</v>
      </c>
      <c r="B1792" s="241">
        <v>8671305</v>
      </c>
      <c r="C1792" s="241">
        <v>4196398</v>
      </c>
      <c r="D1792" s="241">
        <v>1010364</v>
      </c>
      <c r="E1792" s="241">
        <v>1040193</v>
      </c>
      <c r="F1792" s="241">
        <v>1899730</v>
      </c>
      <c r="G1792" s="241">
        <v>430406</v>
      </c>
      <c r="H1792" s="241">
        <v>17248396</v>
      </c>
    </row>
    <row r="1793" spans="1:8" x14ac:dyDescent="0.25">
      <c r="A1793" s="79" t="s">
        <v>806</v>
      </c>
      <c r="B1793" s="241">
        <v>5926446</v>
      </c>
      <c r="C1793" s="241">
        <v>2931341</v>
      </c>
      <c r="D1793" s="241">
        <v>884224</v>
      </c>
      <c r="E1793" s="241">
        <v>1189984</v>
      </c>
      <c r="F1793" s="241">
        <v>1924821</v>
      </c>
      <c r="G1793" s="241">
        <v>394466</v>
      </c>
      <c r="H1793" s="241">
        <v>13251282</v>
      </c>
    </row>
    <row r="1794" spans="1:8" x14ac:dyDescent="0.25">
      <c r="A1794" s="79" t="s">
        <v>807</v>
      </c>
      <c r="B1794" s="241">
        <v>6862417</v>
      </c>
      <c r="C1794" s="241">
        <v>3902963</v>
      </c>
      <c r="D1794" s="241">
        <v>1060487</v>
      </c>
      <c r="E1794" s="241">
        <v>960644</v>
      </c>
      <c r="F1794" s="241">
        <v>1730366</v>
      </c>
      <c r="G1794" s="241">
        <v>266928</v>
      </c>
      <c r="H1794" s="241">
        <v>14783805</v>
      </c>
    </row>
    <row r="1795" spans="1:8" x14ac:dyDescent="0.25">
      <c r="A1795" s="230" t="s">
        <v>920</v>
      </c>
      <c r="B1795" s="230">
        <f>SUM(B1774:B1794)</f>
        <v>132361132</v>
      </c>
      <c r="C1795" s="230">
        <f t="shared" ref="C1795:H1795" si="139">SUM(C1774:C1794)</f>
        <v>54813321</v>
      </c>
      <c r="D1795" s="230">
        <f t="shared" si="139"/>
        <v>17258883</v>
      </c>
      <c r="E1795" s="230">
        <f t="shared" si="139"/>
        <v>21647948</v>
      </c>
      <c r="F1795" s="230">
        <f t="shared" si="139"/>
        <v>38827025</v>
      </c>
      <c r="G1795" s="230">
        <f t="shared" si="139"/>
        <v>6955772</v>
      </c>
      <c r="H1795" s="230">
        <f t="shared" si="139"/>
        <v>271864081</v>
      </c>
    </row>
    <row r="1796" spans="1:8" x14ac:dyDescent="0.25">
      <c r="A1796" s="225" t="s">
        <v>922</v>
      </c>
      <c r="B1796" s="225">
        <f>B1795/21</f>
        <v>6302911.0476190476</v>
      </c>
      <c r="C1796" s="225">
        <f t="shared" ref="C1796:H1796" si="140">C1795/21</f>
        <v>2610158.1428571427</v>
      </c>
      <c r="D1796" s="225">
        <f t="shared" si="140"/>
        <v>821851.57142857148</v>
      </c>
      <c r="E1796" s="225">
        <f t="shared" si="140"/>
        <v>1030854.6666666666</v>
      </c>
      <c r="F1796" s="225">
        <f t="shared" si="140"/>
        <v>1848905.9523809524</v>
      </c>
      <c r="G1796" s="225">
        <f t="shared" si="140"/>
        <v>331227.23809523811</v>
      </c>
      <c r="H1796" s="225">
        <f t="shared" si="140"/>
        <v>12945908.619047619</v>
      </c>
    </row>
    <row r="1798" spans="1:8" x14ac:dyDescent="0.25">
      <c r="A1798" s="79" t="s">
        <v>477</v>
      </c>
      <c r="B1798" s="241">
        <v>7312358</v>
      </c>
      <c r="C1798" s="241">
        <v>4783806</v>
      </c>
      <c r="D1798" s="241">
        <v>978311</v>
      </c>
      <c r="E1798" s="241">
        <v>1011474</v>
      </c>
      <c r="F1798" s="241">
        <v>1574915</v>
      </c>
      <c r="G1798" s="241">
        <v>272674</v>
      </c>
      <c r="H1798" s="241">
        <v>15933538</v>
      </c>
    </row>
    <row r="1799" spans="1:8" x14ac:dyDescent="0.25">
      <c r="A1799" s="79" t="s">
        <v>478</v>
      </c>
      <c r="B1799" s="241">
        <v>6561297</v>
      </c>
      <c r="C1799" s="241">
        <v>3558387</v>
      </c>
      <c r="D1799" s="241">
        <v>888262</v>
      </c>
      <c r="E1799" s="241">
        <v>1251140</v>
      </c>
      <c r="F1799" s="241">
        <v>1675555</v>
      </c>
      <c r="G1799" s="241">
        <v>238155</v>
      </c>
      <c r="H1799" s="241">
        <v>14172796</v>
      </c>
    </row>
    <row r="1800" spans="1:8" x14ac:dyDescent="0.25">
      <c r="A1800" s="79" t="s">
        <v>479</v>
      </c>
      <c r="B1800" s="241">
        <v>6880050</v>
      </c>
      <c r="C1800" s="241">
        <v>3272858</v>
      </c>
      <c r="D1800" s="241">
        <v>862624</v>
      </c>
      <c r="E1800" s="241">
        <v>1212223</v>
      </c>
      <c r="F1800" s="241">
        <v>1887776</v>
      </c>
      <c r="G1800" s="241">
        <v>293494</v>
      </c>
      <c r="H1800" s="241">
        <v>14409025</v>
      </c>
    </row>
    <row r="1801" spans="1:8" x14ac:dyDescent="0.25">
      <c r="A1801" s="79" t="s">
        <v>810</v>
      </c>
      <c r="B1801" s="241">
        <v>6434884</v>
      </c>
      <c r="C1801" s="241">
        <v>2918313</v>
      </c>
      <c r="D1801" s="241">
        <v>881124</v>
      </c>
      <c r="E1801" s="241">
        <v>1389615</v>
      </c>
      <c r="F1801" s="241">
        <v>1863076</v>
      </c>
      <c r="G1801" s="241">
        <v>245462</v>
      </c>
      <c r="H1801" s="241">
        <v>13732474</v>
      </c>
    </row>
    <row r="1802" spans="1:8" x14ac:dyDescent="0.25">
      <c r="A1802" s="79" t="s">
        <v>714</v>
      </c>
      <c r="B1802" s="241">
        <v>8239538</v>
      </c>
      <c r="C1802" s="241">
        <v>3926466</v>
      </c>
      <c r="D1802" s="241">
        <v>893307</v>
      </c>
      <c r="E1802" s="241">
        <v>1343795</v>
      </c>
      <c r="F1802" s="241">
        <v>1937876</v>
      </c>
      <c r="G1802" s="241">
        <v>325935</v>
      </c>
      <c r="H1802" s="241">
        <v>16666917</v>
      </c>
    </row>
    <row r="1803" spans="1:8" x14ac:dyDescent="0.25">
      <c r="A1803" s="79" t="s">
        <v>482</v>
      </c>
      <c r="B1803" s="241">
        <v>3478427</v>
      </c>
      <c r="C1803" s="241">
        <v>1812260</v>
      </c>
      <c r="D1803" s="241">
        <v>470826</v>
      </c>
      <c r="E1803" s="241">
        <v>1678077</v>
      </c>
      <c r="F1803" s="241">
        <v>1784782</v>
      </c>
      <c r="G1803" s="241">
        <v>287811</v>
      </c>
      <c r="H1803" s="241">
        <v>9512183</v>
      </c>
    </row>
    <row r="1804" spans="1:8" x14ac:dyDescent="0.25">
      <c r="A1804" s="79" t="s">
        <v>483</v>
      </c>
      <c r="B1804" s="241">
        <v>5927510</v>
      </c>
      <c r="C1804" s="241">
        <v>2887734</v>
      </c>
      <c r="D1804" s="241">
        <v>705668</v>
      </c>
      <c r="E1804" s="241">
        <v>1515294</v>
      </c>
      <c r="F1804" s="241">
        <v>2402759</v>
      </c>
      <c r="G1804" s="241">
        <v>367682</v>
      </c>
      <c r="H1804" s="241">
        <v>13806647</v>
      </c>
    </row>
    <row r="1805" spans="1:8" x14ac:dyDescent="0.25">
      <c r="A1805" s="79" t="s">
        <v>484</v>
      </c>
      <c r="B1805" s="241">
        <v>6263553</v>
      </c>
      <c r="C1805" s="241">
        <v>2274900</v>
      </c>
      <c r="D1805" s="241">
        <v>758584</v>
      </c>
      <c r="E1805" s="241">
        <v>1479593</v>
      </c>
      <c r="F1805" s="241">
        <v>2258696</v>
      </c>
      <c r="G1805" s="241">
        <v>376545</v>
      </c>
      <c r="H1805" s="241">
        <v>13411871</v>
      </c>
    </row>
    <row r="1806" spans="1:8" x14ac:dyDescent="0.25">
      <c r="A1806" s="79" t="s">
        <v>811</v>
      </c>
      <c r="B1806" s="241">
        <v>6140887</v>
      </c>
      <c r="C1806" s="241">
        <v>2677516</v>
      </c>
      <c r="D1806" s="241">
        <v>829443</v>
      </c>
      <c r="E1806" s="241">
        <v>1547305</v>
      </c>
      <c r="F1806" s="241">
        <v>1901969</v>
      </c>
      <c r="G1806" s="241">
        <v>343737</v>
      </c>
      <c r="H1806" s="241">
        <v>13440857</v>
      </c>
    </row>
    <row r="1807" spans="1:8" x14ac:dyDescent="0.25">
      <c r="A1807" s="79" t="s">
        <v>715</v>
      </c>
      <c r="B1807" s="241">
        <v>4050251</v>
      </c>
      <c r="C1807" s="241">
        <v>2429340</v>
      </c>
      <c r="D1807" s="241">
        <v>649569</v>
      </c>
      <c r="E1807" s="241">
        <v>1281172</v>
      </c>
      <c r="F1807" s="241">
        <v>1838981</v>
      </c>
      <c r="G1807" s="241">
        <v>435199</v>
      </c>
      <c r="H1807" s="241">
        <v>10684512</v>
      </c>
    </row>
    <row r="1808" spans="1:8" x14ac:dyDescent="0.25">
      <c r="A1808" s="79" t="s">
        <v>487</v>
      </c>
      <c r="B1808" s="241">
        <v>4894387</v>
      </c>
      <c r="C1808" s="241">
        <v>2071623</v>
      </c>
      <c r="D1808" s="241">
        <v>1024091</v>
      </c>
      <c r="E1808" s="241">
        <v>1296627</v>
      </c>
      <c r="F1808" s="241">
        <v>1961457</v>
      </c>
      <c r="G1808" s="241">
        <v>490114</v>
      </c>
      <c r="H1808" s="241">
        <v>11738299</v>
      </c>
    </row>
    <row r="1809" spans="1:8" x14ac:dyDescent="0.25">
      <c r="A1809" s="79" t="s">
        <v>488</v>
      </c>
      <c r="B1809" s="241">
        <v>5345731</v>
      </c>
      <c r="C1809" s="241">
        <v>2886415</v>
      </c>
      <c r="D1809" s="241">
        <v>702659</v>
      </c>
      <c r="E1809" s="241">
        <v>1570918</v>
      </c>
      <c r="F1809" s="241">
        <v>2453682</v>
      </c>
      <c r="G1809" s="241">
        <v>344458</v>
      </c>
      <c r="H1809" s="241">
        <v>13303863</v>
      </c>
    </row>
    <row r="1810" spans="1:8" x14ac:dyDescent="0.25">
      <c r="A1810" s="79" t="s">
        <v>889</v>
      </c>
      <c r="B1810" s="241">
        <v>6746042</v>
      </c>
      <c r="C1810" s="241">
        <v>2626716</v>
      </c>
      <c r="D1810" s="241">
        <v>739171</v>
      </c>
      <c r="E1810" s="241">
        <v>1449967</v>
      </c>
      <c r="F1810" s="241">
        <v>1851041</v>
      </c>
      <c r="G1810" s="241">
        <v>369115</v>
      </c>
      <c r="H1810" s="241">
        <v>13782052</v>
      </c>
    </row>
    <row r="1811" spans="1:8" x14ac:dyDescent="0.25">
      <c r="A1811" s="79" t="s">
        <v>812</v>
      </c>
      <c r="B1811" s="241">
        <v>5188276</v>
      </c>
      <c r="C1811" s="241">
        <v>2369171</v>
      </c>
      <c r="D1811" s="241">
        <v>632332</v>
      </c>
      <c r="E1811" s="241">
        <v>1308083</v>
      </c>
      <c r="F1811" s="241">
        <v>1800306</v>
      </c>
      <c r="G1811" s="241">
        <v>349745</v>
      </c>
      <c r="H1811" s="241">
        <v>11647913</v>
      </c>
    </row>
    <row r="1812" spans="1:8" x14ac:dyDescent="0.25">
      <c r="A1812" s="79" t="s">
        <v>491</v>
      </c>
      <c r="B1812" s="241">
        <v>6227954</v>
      </c>
      <c r="C1812" s="241">
        <v>2518167</v>
      </c>
      <c r="D1812" s="241">
        <v>533127</v>
      </c>
      <c r="E1812" s="241">
        <v>1286271</v>
      </c>
      <c r="F1812" s="241">
        <v>1645219</v>
      </c>
      <c r="G1812" s="241">
        <v>405367</v>
      </c>
      <c r="H1812" s="241">
        <v>12616105</v>
      </c>
    </row>
    <row r="1813" spans="1:8" x14ac:dyDescent="0.25">
      <c r="A1813" s="79" t="s">
        <v>492</v>
      </c>
      <c r="B1813" s="241">
        <v>9259670</v>
      </c>
      <c r="C1813" s="241">
        <v>2344401</v>
      </c>
      <c r="D1813" s="241">
        <v>632429</v>
      </c>
      <c r="E1813" s="241">
        <v>1306268</v>
      </c>
      <c r="F1813" s="241">
        <v>1649063</v>
      </c>
      <c r="G1813" s="241">
        <v>403740</v>
      </c>
      <c r="H1813" s="241">
        <v>15595571</v>
      </c>
    </row>
    <row r="1814" spans="1:8" x14ac:dyDescent="0.25">
      <c r="A1814" s="79" t="s">
        <v>493</v>
      </c>
      <c r="B1814" s="241">
        <v>12549055</v>
      </c>
      <c r="C1814" s="241">
        <v>2266817</v>
      </c>
      <c r="D1814" s="241">
        <v>720058</v>
      </c>
      <c r="E1814" s="241">
        <v>1495891</v>
      </c>
      <c r="F1814" s="241">
        <v>1636962</v>
      </c>
      <c r="G1814" s="241">
        <v>464148</v>
      </c>
      <c r="H1814" s="241">
        <v>19132931</v>
      </c>
    </row>
    <row r="1815" spans="1:8" x14ac:dyDescent="0.25">
      <c r="A1815" s="79" t="s">
        <v>813</v>
      </c>
      <c r="B1815" s="241">
        <v>11008243</v>
      </c>
      <c r="C1815" s="241">
        <v>2613404</v>
      </c>
      <c r="D1815" s="241">
        <v>755987</v>
      </c>
      <c r="E1815" s="241">
        <v>1731725</v>
      </c>
      <c r="F1815" s="241">
        <v>1392278</v>
      </c>
      <c r="G1815" s="241">
        <v>345873</v>
      </c>
      <c r="H1815" s="241">
        <v>17847510</v>
      </c>
    </row>
    <row r="1816" spans="1:8" x14ac:dyDescent="0.25">
      <c r="A1816" s="79" t="s">
        <v>717</v>
      </c>
      <c r="B1816" s="241">
        <v>7567392</v>
      </c>
      <c r="C1816" s="241">
        <v>3508963</v>
      </c>
      <c r="D1816" s="241">
        <v>946661</v>
      </c>
      <c r="E1816" s="241">
        <v>1114414</v>
      </c>
      <c r="F1816" s="241">
        <v>1158127</v>
      </c>
      <c r="G1816" s="241">
        <v>304219</v>
      </c>
      <c r="H1816" s="241">
        <v>14599776</v>
      </c>
    </row>
    <row r="1817" spans="1:8" x14ac:dyDescent="0.25">
      <c r="A1817" s="230" t="s">
        <v>921</v>
      </c>
      <c r="B1817" s="230">
        <f>SUM(B1798:B1816)</f>
        <v>130075505</v>
      </c>
      <c r="C1817" s="230">
        <f t="shared" ref="C1817:H1817" si="141">SUM(C1798:C1816)</f>
        <v>53747257</v>
      </c>
      <c r="D1817" s="230">
        <f t="shared" si="141"/>
        <v>14604233</v>
      </c>
      <c r="E1817" s="230">
        <f t="shared" si="141"/>
        <v>26269852</v>
      </c>
      <c r="F1817" s="230">
        <f t="shared" si="141"/>
        <v>34674520</v>
      </c>
      <c r="G1817" s="230">
        <f t="shared" si="141"/>
        <v>6663473</v>
      </c>
      <c r="H1817" s="230">
        <f t="shared" si="141"/>
        <v>266034840</v>
      </c>
    </row>
    <row r="1818" spans="1:8" x14ac:dyDescent="0.25">
      <c r="A1818" s="225" t="s">
        <v>923</v>
      </c>
      <c r="B1818" s="254">
        <f>B1817/19</f>
        <v>6846079.2105263155</v>
      </c>
      <c r="C1818" s="254">
        <f t="shared" ref="C1818:H1818" si="142">C1817/19</f>
        <v>2828803</v>
      </c>
      <c r="D1818" s="254">
        <f t="shared" si="142"/>
        <v>768643.84210526315</v>
      </c>
      <c r="E1818" s="254">
        <f t="shared" si="142"/>
        <v>1382623.7894736843</v>
      </c>
      <c r="F1818" s="254">
        <f t="shared" si="142"/>
        <v>1824974.7368421052</v>
      </c>
      <c r="G1818" s="254">
        <f t="shared" si="142"/>
        <v>350709.10526315792</v>
      </c>
      <c r="H1818" s="254">
        <f t="shared" si="142"/>
        <v>14001833.684210526</v>
      </c>
    </row>
    <row r="1820" spans="1:8" x14ac:dyDescent="0.25">
      <c r="A1820" s="79" t="s">
        <v>498</v>
      </c>
      <c r="B1820" s="241">
        <v>6749790</v>
      </c>
      <c r="C1820" s="241">
        <v>3668197</v>
      </c>
      <c r="D1820" s="241">
        <v>725725</v>
      </c>
      <c r="E1820" s="241">
        <v>1658956</v>
      </c>
      <c r="F1820" s="241">
        <v>1741501</v>
      </c>
      <c r="G1820" s="241">
        <v>348084</v>
      </c>
      <c r="H1820" s="241">
        <v>14892253</v>
      </c>
    </row>
    <row r="1821" spans="1:8" x14ac:dyDescent="0.25">
      <c r="A1821" s="79" t="s">
        <v>499</v>
      </c>
      <c r="B1821" s="241">
        <v>5893174</v>
      </c>
      <c r="C1821" s="241">
        <v>2940248</v>
      </c>
      <c r="D1821" s="241">
        <v>666822</v>
      </c>
      <c r="E1821" s="241">
        <v>1241539</v>
      </c>
      <c r="F1821" s="241">
        <v>1513360</v>
      </c>
      <c r="G1821" s="241">
        <v>320178</v>
      </c>
      <c r="H1821" s="241">
        <v>12575321</v>
      </c>
    </row>
    <row r="1822" spans="1:8" x14ac:dyDescent="0.25">
      <c r="A1822" s="79" t="s">
        <v>500</v>
      </c>
      <c r="B1822" s="241">
        <v>5613596</v>
      </c>
      <c r="C1822" s="241">
        <v>2036045</v>
      </c>
      <c r="D1822" s="241">
        <v>655443</v>
      </c>
      <c r="E1822" s="241">
        <v>1386268</v>
      </c>
      <c r="F1822" s="241">
        <v>1538764</v>
      </c>
      <c r="G1822" s="241">
        <v>243590</v>
      </c>
      <c r="H1822" s="241">
        <v>11473706</v>
      </c>
    </row>
    <row r="1823" spans="1:8" x14ac:dyDescent="0.25">
      <c r="A1823" s="79" t="s">
        <v>817</v>
      </c>
      <c r="B1823" s="241">
        <v>5150354</v>
      </c>
      <c r="C1823" s="241">
        <v>2262075</v>
      </c>
      <c r="D1823" s="241">
        <v>1126745</v>
      </c>
      <c r="E1823" s="241">
        <v>1089140</v>
      </c>
      <c r="F1823" s="241">
        <v>1714677</v>
      </c>
      <c r="G1823" s="241">
        <v>318919</v>
      </c>
      <c r="H1823" s="241">
        <v>11661910</v>
      </c>
    </row>
    <row r="1824" spans="1:8" x14ac:dyDescent="0.25">
      <c r="A1824" s="79" t="s">
        <v>720</v>
      </c>
      <c r="B1824" s="241">
        <v>8428716</v>
      </c>
      <c r="C1824" s="241">
        <v>3108987</v>
      </c>
      <c r="D1824" s="241">
        <v>977041</v>
      </c>
      <c r="E1824" s="241">
        <v>1366265</v>
      </c>
      <c r="F1824" s="241">
        <v>1293895</v>
      </c>
      <c r="G1824" s="241">
        <v>428809</v>
      </c>
      <c r="H1824" s="241">
        <v>15603713</v>
      </c>
    </row>
    <row r="1825" spans="1:8" x14ac:dyDescent="0.25">
      <c r="A1825" s="79" t="s">
        <v>503</v>
      </c>
      <c r="B1825" s="241">
        <v>4901935</v>
      </c>
      <c r="C1825" s="241">
        <v>1961572</v>
      </c>
      <c r="D1825" s="241">
        <v>755832</v>
      </c>
      <c r="E1825" s="241">
        <v>1179167</v>
      </c>
      <c r="F1825" s="241">
        <v>1368145</v>
      </c>
      <c r="G1825" s="241">
        <v>332919</v>
      </c>
      <c r="H1825" s="241">
        <v>10499570</v>
      </c>
    </row>
    <row r="1826" spans="1:8" x14ac:dyDescent="0.25">
      <c r="A1826" s="79" t="s">
        <v>504</v>
      </c>
      <c r="B1826" s="241">
        <v>5144152</v>
      </c>
      <c r="C1826" s="241">
        <v>2936797</v>
      </c>
      <c r="D1826" s="241">
        <v>1148900</v>
      </c>
      <c r="E1826" s="241">
        <v>1229763</v>
      </c>
      <c r="F1826" s="241">
        <v>1591444</v>
      </c>
      <c r="G1826" s="241">
        <v>385407</v>
      </c>
      <c r="H1826" s="241">
        <v>12436463</v>
      </c>
    </row>
    <row r="1827" spans="1:8" x14ac:dyDescent="0.25">
      <c r="A1827" s="79" t="s">
        <v>505</v>
      </c>
      <c r="B1827" s="241">
        <v>5255132</v>
      </c>
      <c r="C1827" s="241">
        <v>3048461</v>
      </c>
      <c r="D1827" s="241">
        <v>1427549</v>
      </c>
      <c r="E1827" s="241">
        <v>1359213</v>
      </c>
      <c r="F1827" s="241">
        <v>2480465</v>
      </c>
      <c r="G1827" s="241">
        <v>527862</v>
      </c>
      <c r="H1827" s="241">
        <v>14098682</v>
      </c>
    </row>
    <row r="1828" spans="1:8" x14ac:dyDescent="0.25">
      <c r="A1828" s="79" t="s">
        <v>818</v>
      </c>
      <c r="B1828" s="241">
        <v>9284449</v>
      </c>
      <c r="C1828" s="241">
        <v>5518922</v>
      </c>
      <c r="D1828" s="241">
        <v>1869719</v>
      </c>
      <c r="E1828" s="241">
        <v>1168709</v>
      </c>
      <c r="F1828" s="241">
        <v>1668859</v>
      </c>
      <c r="G1828" s="241">
        <v>382627</v>
      </c>
      <c r="H1828" s="241">
        <v>19893285</v>
      </c>
    </row>
    <row r="1829" spans="1:8" x14ac:dyDescent="0.25">
      <c r="A1829" s="79" t="s">
        <v>721</v>
      </c>
      <c r="B1829" s="241">
        <v>8422211</v>
      </c>
      <c r="C1829" s="241">
        <v>5315781</v>
      </c>
      <c r="D1829" s="241">
        <v>1152227</v>
      </c>
      <c r="E1829" s="241">
        <v>987704</v>
      </c>
      <c r="F1829" s="241">
        <v>1290264</v>
      </c>
      <c r="G1829" s="241">
        <v>397241</v>
      </c>
      <c r="H1829" s="241">
        <v>17565428</v>
      </c>
    </row>
    <row r="1830" spans="1:8" x14ac:dyDescent="0.25">
      <c r="A1830" s="79" t="s">
        <v>508</v>
      </c>
      <c r="B1830" s="241">
        <v>4413545</v>
      </c>
      <c r="C1830" s="241">
        <v>3863532</v>
      </c>
      <c r="D1830" s="241">
        <v>590102</v>
      </c>
      <c r="E1830" s="241">
        <v>706962</v>
      </c>
      <c r="F1830" s="241">
        <v>1424549</v>
      </c>
      <c r="G1830" s="241">
        <v>307472</v>
      </c>
      <c r="H1830" s="241">
        <v>11306162</v>
      </c>
    </row>
    <row r="1831" spans="1:8" x14ac:dyDescent="0.25">
      <c r="A1831" s="79" t="s">
        <v>509</v>
      </c>
      <c r="B1831" s="241">
        <v>5063329</v>
      </c>
      <c r="C1831" s="241">
        <v>4292642</v>
      </c>
      <c r="D1831" s="241">
        <v>672789</v>
      </c>
      <c r="E1831" s="241">
        <v>849912</v>
      </c>
      <c r="F1831" s="241">
        <v>1474030</v>
      </c>
      <c r="G1831" s="241">
        <v>337581</v>
      </c>
      <c r="H1831" s="241">
        <v>12690283</v>
      </c>
    </row>
    <row r="1832" spans="1:8" x14ac:dyDescent="0.25">
      <c r="A1832" s="79" t="s">
        <v>510</v>
      </c>
      <c r="B1832" s="241">
        <v>11924670</v>
      </c>
      <c r="C1832" s="241">
        <v>3981561</v>
      </c>
      <c r="D1832" s="241">
        <v>811557</v>
      </c>
      <c r="E1832" s="241">
        <v>1013929</v>
      </c>
      <c r="F1832" s="241">
        <v>1431658</v>
      </c>
      <c r="G1832" s="241">
        <v>483308</v>
      </c>
      <c r="H1832" s="241">
        <v>19646683</v>
      </c>
    </row>
    <row r="1833" spans="1:8" x14ac:dyDescent="0.25">
      <c r="A1833" s="79" t="s">
        <v>819</v>
      </c>
      <c r="B1833" s="241">
        <v>12646503</v>
      </c>
      <c r="C1833" s="241">
        <v>3168097</v>
      </c>
      <c r="D1833" s="241">
        <v>706738</v>
      </c>
      <c r="E1833" s="241">
        <v>1195383</v>
      </c>
      <c r="F1833" s="241">
        <v>1475801</v>
      </c>
      <c r="G1833" s="241">
        <v>394519</v>
      </c>
      <c r="H1833" s="241">
        <v>19587041</v>
      </c>
    </row>
    <row r="1834" spans="1:8" x14ac:dyDescent="0.25">
      <c r="A1834" s="79" t="s">
        <v>722</v>
      </c>
      <c r="B1834" s="241">
        <v>7056929</v>
      </c>
      <c r="C1834" s="241">
        <v>3027886</v>
      </c>
      <c r="D1834" s="241">
        <v>561766</v>
      </c>
      <c r="E1834" s="241">
        <v>845155</v>
      </c>
      <c r="F1834" s="241">
        <v>1089100</v>
      </c>
      <c r="G1834" s="241">
        <v>344285</v>
      </c>
      <c r="H1834" s="241">
        <v>12925121</v>
      </c>
    </row>
    <row r="1835" spans="1:8" x14ac:dyDescent="0.25">
      <c r="A1835" s="79" t="s">
        <v>513</v>
      </c>
      <c r="B1835" s="241">
        <v>8498988</v>
      </c>
      <c r="C1835" s="241">
        <v>2830175</v>
      </c>
      <c r="D1835" s="241">
        <v>636973</v>
      </c>
      <c r="E1835" s="241">
        <v>861402</v>
      </c>
      <c r="F1835" s="241">
        <v>1047912</v>
      </c>
      <c r="G1835" s="241">
        <v>421298</v>
      </c>
      <c r="H1835" s="241">
        <v>14296748</v>
      </c>
    </row>
    <row r="1836" spans="1:8" x14ac:dyDescent="0.25">
      <c r="A1836" s="79" t="s">
        <v>514</v>
      </c>
      <c r="B1836" s="241">
        <v>6496595</v>
      </c>
      <c r="C1836" s="241">
        <v>2622431</v>
      </c>
      <c r="D1836" s="241">
        <v>705220</v>
      </c>
      <c r="E1836" s="241">
        <v>764232</v>
      </c>
      <c r="F1836" s="241">
        <v>1306212</v>
      </c>
      <c r="G1836" s="241">
        <v>406998</v>
      </c>
      <c r="H1836" s="241">
        <v>12301688</v>
      </c>
    </row>
    <row r="1837" spans="1:8" x14ac:dyDescent="0.25">
      <c r="A1837" s="79" t="s">
        <v>515</v>
      </c>
      <c r="B1837" s="241">
        <v>7338658</v>
      </c>
      <c r="C1837" s="241">
        <v>2918284</v>
      </c>
      <c r="D1837" s="241">
        <v>636898</v>
      </c>
      <c r="E1837" s="241">
        <v>848003</v>
      </c>
      <c r="F1837" s="241">
        <v>1343323</v>
      </c>
      <c r="G1837" s="241">
        <v>422160</v>
      </c>
      <c r="H1837" s="241">
        <v>13507326</v>
      </c>
    </row>
    <row r="1838" spans="1:8" x14ac:dyDescent="0.25">
      <c r="A1838" s="79" t="s">
        <v>820</v>
      </c>
      <c r="B1838" s="241">
        <v>7663613</v>
      </c>
      <c r="C1838" s="241">
        <v>3232763</v>
      </c>
      <c r="D1838" s="241">
        <v>749284</v>
      </c>
      <c r="E1838" s="241">
        <v>964277</v>
      </c>
      <c r="F1838" s="241">
        <v>1475130</v>
      </c>
      <c r="G1838" s="241">
        <v>500207</v>
      </c>
      <c r="H1838" s="241">
        <v>14585274</v>
      </c>
    </row>
    <row r="1839" spans="1:8" x14ac:dyDescent="0.25">
      <c r="A1839" s="79" t="s">
        <v>723</v>
      </c>
      <c r="B1839" s="241">
        <v>4891203</v>
      </c>
      <c r="C1839" s="241">
        <v>2594262</v>
      </c>
      <c r="D1839" s="241">
        <v>647733</v>
      </c>
      <c r="E1839" s="241">
        <v>975437</v>
      </c>
      <c r="F1839" s="241">
        <v>1120049</v>
      </c>
      <c r="G1839" s="241">
        <v>423711</v>
      </c>
      <c r="H1839" s="241">
        <v>10652395</v>
      </c>
    </row>
    <row r="1840" spans="1:8" x14ac:dyDescent="0.25">
      <c r="A1840" s="79" t="s">
        <v>518</v>
      </c>
      <c r="B1840" s="241">
        <v>6924583</v>
      </c>
      <c r="C1840" s="241">
        <v>2426914</v>
      </c>
      <c r="D1840" s="241">
        <v>729514</v>
      </c>
      <c r="E1840" s="241">
        <v>1638082</v>
      </c>
      <c r="F1840" s="241">
        <v>1098890</v>
      </c>
      <c r="G1840" s="241">
        <v>284534</v>
      </c>
      <c r="H1840" s="241">
        <v>13102517</v>
      </c>
    </row>
    <row r="1841" spans="1:8" x14ac:dyDescent="0.25">
      <c r="A1841" s="230" t="s">
        <v>924</v>
      </c>
      <c r="B1841" s="230">
        <f>SUM(B1820:B1840)</f>
        <v>147762125</v>
      </c>
      <c r="C1841" s="230">
        <f t="shared" ref="C1841:H1841" si="143">SUM(C1820:C1840)</f>
        <v>67755632</v>
      </c>
      <c r="D1841" s="230">
        <f t="shared" si="143"/>
        <v>17954577</v>
      </c>
      <c r="E1841" s="230">
        <f t="shared" si="143"/>
        <v>23329498</v>
      </c>
      <c r="F1841" s="230">
        <f t="shared" si="143"/>
        <v>30488028</v>
      </c>
      <c r="G1841" s="230">
        <f t="shared" si="143"/>
        <v>8011709</v>
      </c>
      <c r="H1841" s="230">
        <f t="shared" si="143"/>
        <v>295301569</v>
      </c>
    </row>
    <row r="1842" spans="1:8" x14ac:dyDescent="0.25">
      <c r="A1842" s="225" t="s">
        <v>925</v>
      </c>
      <c r="B1842" s="254">
        <f>B1841/21</f>
        <v>7036291.666666667</v>
      </c>
      <c r="C1842" s="254">
        <f t="shared" ref="C1842:H1842" si="144">C1841/21</f>
        <v>3226458.6666666665</v>
      </c>
      <c r="D1842" s="254">
        <f t="shared" si="144"/>
        <v>854979.85714285716</v>
      </c>
      <c r="E1842" s="254">
        <f t="shared" si="144"/>
        <v>1110928.4761904762</v>
      </c>
      <c r="F1842" s="254">
        <f t="shared" si="144"/>
        <v>1451810.857142857</v>
      </c>
      <c r="G1842" s="254">
        <f t="shared" si="144"/>
        <v>381509.95238095237</v>
      </c>
      <c r="H1842" s="254">
        <f t="shared" si="144"/>
        <v>14061979.476190476</v>
      </c>
    </row>
    <row r="1844" spans="1:8" x14ac:dyDescent="0.25">
      <c r="A1844" s="79" t="s">
        <v>523</v>
      </c>
      <c r="B1844" s="241">
        <v>5151734</v>
      </c>
      <c r="C1844" s="241">
        <v>1997188</v>
      </c>
      <c r="D1844" s="241">
        <v>509170</v>
      </c>
      <c r="E1844" s="241">
        <v>1434757</v>
      </c>
      <c r="F1844" s="241">
        <v>1725051</v>
      </c>
      <c r="G1844" s="241">
        <v>253922</v>
      </c>
      <c r="H1844" s="241">
        <v>11071822</v>
      </c>
    </row>
    <row r="1845" spans="1:8" x14ac:dyDescent="0.25">
      <c r="A1845" s="79" t="s">
        <v>524</v>
      </c>
      <c r="B1845" s="241">
        <v>7145692</v>
      </c>
      <c r="C1845" s="241">
        <v>1968524</v>
      </c>
      <c r="D1845" s="241">
        <v>487623</v>
      </c>
      <c r="E1845" s="241">
        <v>1320929</v>
      </c>
      <c r="F1845" s="241">
        <v>1394904</v>
      </c>
      <c r="G1845" s="241">
        <v>300521</v>
      </c>
      <c r="H1845" s="241">
        <v>12618193</v>
      </c>
    </row>
    <row r="1846" spans="1:8" x14ac:dyDescent="0.25">
      <c r="A1846" s="79" t="s">
        <v>823</v>
      </c>
      <c r="B1846" s="241">
        <v>5197914</v>
      </c>
      <c r="C1846" s="241">
        <v>2046610</v>
      </c>
      <c r="D1846" s="241">
        <v>767339</v>
      </c>
      <c r="E1846" s="241">
        <v>1015722</v>
      </c>
      <c r="F1846" s="241">
        <v>1191887</v>
      </c>
      <c r="G1846" s="241">
        <v>242104</v>
      </c>
      <c r="H1846" s="241">
        <v>10461576</v>
      </c>
    </row>
    <row r="1847" spans="1:8" x14ac:dyDescent="0.25">
      <c r="A1847" s="79" t="s">
        <v>726</v>
      </c>
      <c r="B1847" s="241">
        <v>10951204</v>
      </c>
      <c r="C1847" s="241">
        <v>4371952</v>
      </c>
      <c r="D1847" s="241">
        <v>830560</v>
      </c>
      <c r="E1847" s="241">
        <v>964053</v>
      </c>
      <c r="F1847" s="241">
        <v>1123686</v>
      </c>
      <c r="G1847" s="241">
        <v>324070</v>
      </c>
      <c r="H1847" s="241">
        <v>18565525</v>
      </c>
    </row>
    <row r="1848" spans="1:8" x14ac:dyDescent="0.25">
      <c r="A1848" s="79" t="s">
        <v>527</v>
      </c>
      <c r="B1848" s="241">
        <v>6147102</v>
      </c>
      <c r="C1848" s="241">
        <v>3578139</v>
      </c>
      <c r="D1848" s="241">
        <v>472752</v>
      </c>
      <c r="E1848" s="241">
        <v>1109506</v>
      </c>
      <c r="F1848" s="241">
        <v>1369762</v>
      </c>
      <c r="G1848" s="241">
        <v>256094</v>
      </c>
      <c r="H1848" s="241">
        <v>12933355</v>
      </c>
    </row>
    <row r="1849" spans="1:8" x14ac:dyDescent="0.25">
      <c r="A1849" s="79" t="s">
        <v>528</v>
      </c>
      <c r="B1849" s="241">
        <v>5141074</v>
      </c>
      <c r="C1849" s="241">
        <v>2908695</v>
      </c>
      <c r="D1849" s="241">
        <v>834254</v>
      </c>
      <c r="E1849" s="241">
        <v>1138409</v>
      </c>
      <c r="F1849" s="241">
        <v>1760441</v>
      </c>
      <c r="G1849" s="241">
        <v>338538</v>
      </c>
      <c r="H1849" s="241">
        <v>12121411</v>
      </c>
    </row>
    <row r="1850" spans="1:8" x14ac:dyDescent="0.25">
      <c r="A1850" s="79" t="s">
        <v>529</v>
      </c>
      <c r="B1850" s="241">
        <v>7353076</v>
      </c>
      <c r="C1850" s="241">
        <v>2431451</v>
      </c>
      <c r="D1850" s="241">
        <v>628458</v>
      </c>
      <c r="E1850" s="241">
        <v>1830517</v>
      </c>
      <c r="F1850" s="241">
        <v>1914061</v>
      </c>
      <c r="G1850" s="241">
        <v>361903</v>
      </c>
      <c r="H1850" s="241">
        <v>14519466</v>
      </c>
    </row>
    <row r="1851" spans="1:8" x14ac:dyDescent="0.25">
      <c r="A1851" s="79" t="s">
        <v>824</v>
      </c>
      <c r="B1851" s="241">
        <v>10277694</v>
      </c>
      <c r="C1851" s="241">
        <v>4038084</v>
      </c>
      <c r="D1851" s="241">
        <v>652303</v>
      </c>
      <c r="E1851" s="241">
        <v>1234958</v>
      </c>
      <c r="F1851" s="241">
        <v>1674220</v>
      </c>
      <c r="G1851" s="241">
        <v>354994</v>
      </c>
      <c r="H1851" s="241">
        <v>18232253</v>
      </c>
    </row>
    <row r="1852" spans="1:8" x14ac:dyDescent="0.25">
      <c r="A1852" s="79" t="s">
        <v>727</v>
      </c>
      <c r="B1852" s="241">
        <v>6842644</v>
      </c>
      <c r="C1852" s="241">
        <v>4339660</v>
      </c>
      <c r="D1852" s="241">
        <v>524127</v>
      </c>
      <c r="E1852" s="241">
        <v>1118985</v>
      </c>
      <c r="F1852" s="241">
        <v>1623379</v>
      </c>
      <c r="G1852" s="241">
        <v>300835</v>
      </c>
      <c r="H1852" s="241">
        <v>14749630</v>
      </c>
    </row>
    <row r="1853" spans="1:8" x14ac:dyDescent="0.25">
      <c r="A1853" s="79" t="s">
        <v>532</v>
      </c>
      <c r="B1853" s="241">
        <v>5108239</v>
      </c>
      <c r="C1853" s="241">
        <v>3122603</v>
      </c>
      <c r="D1853" s="241">
        <v>472117</v>
      </c>
      <c r="E1853" s="241">
        <v>1000659</v>
      </c>
      <c r="F1853" s="241">
        <v>1282540</v>
      </c>
      <c r="G1853" s="241">
        <v>279637</v>
      </c>
      <c r="H1853" s="241">
        <v>11265795</v>
      </c>
    </row>
    <row r="1854" spans="1:8" x14ac:dyDescent="0.25">
      <c r="A1854" s="79" t="s">
        <v>533</v>
      </c>
      <c r="B1854" s="241">
        <v>6379221</v>
      </c>
      <c r="C1854" s="241">
        <v>4317238</v>
      </c>
      <c r="D1854" s="241">
        <v>555039</v>
      </c>
      <c r="E1854" s="241">
        <v>1269249</v>
      </c>
      <c r="F1854" s="241">
        <v>1365670</v>
      </c>
      <c r="G1854" s="241">
        <v>500261</v>
      </c>
      <c r="H1854" s="241">
        <v>14386678</v>
      </c>
    </row>
    <row r="1855" spans="1:8" x14ac:dyDescent="0.25">
      <c r="A1855" s="79" t="s">
        <v>534</v>
      </c>
      <c r="B1855" s="241">
        <v>4987910</v>
      </c>
      <c r="C1855" s="241">
        <v>2801023</v>
      </c>
      <c r="D1855" s="241">
        <v>539612</v>
      </c>
      <c r="E1855" s="241">
        <v>1178678</v>
      </c>
      <c r="F1855" s="241">
        <v>1607338</v>
      </c>
      <c r="G1855" s="241">
        <v>342263</v>
      </c>
      <c r="H1855" s="241">
        <v>11456824</v>
      </c>
    </row>
    <row r="1856" spans="1:8" x14ac:dyDescent="0.25">
      <c r="A1856" s="79" t="s">
        <v>825</v>
      </c>
      <c r="B1856" s="241">
        <v>6171601</v>
      </c>
      <c r="C1856" s="241">
        <v>2379572</v>
      </c>
      <c r="D1856" s="241">
        <v>435285</v>
      </c>
      <c r="E1856" s="241">
        <v>1067395</v>
      </c>
      <c r="F1856" s="241">
        <v>1596665</v>
      </c>
      <c r="G1856" s="241">
        <v>248266</v>
      </c>
      <c r="H1856" s="241">
        <v>11898784</v>
      </c>
    </row>
    <row r="1857" spans="1:8" x14ac:dyDescent="0.25">
      <c r="A1857" s="79" t="s">
        <v>537</v>
      </c>
      <c r="B1857" s="241">
        <v>2803280</v>
      </c>
      <c r="C1857" s="241">
        <v>983030</v>
      </c>
      <c r="D1857" s="241">
        <v>205245</v>
      </c>
      <c r="E1857" s="241">
        <v>977550</v>
      </c>
      <c r="F1857" s="241">
        <v>1098118</v>
      </c>
      <c r="G1857" s="241">
        <v>216526</v>
      </c>
      <c r="H1857" s="241">
        <v>6283749</v>
      </c>
    </row>
    <row r="1858" spans="1:8" x14ac:dyDescent="0.25">
      <c r="A1858" s="79" t="s">
        <v>538</v>
      </c>
      <c r="B1858" s="241">
        <v>4741870</v>
      </c>
      <c r="C1858" s="241">
        <v>1910807</v>
      </c>
      <c r="D1858" s="241">
        <v>416080</v>
      </c>
      <c r="E1858" s="241">
        <v>1297449</v>
      </c>
      <c r="F1858" s="241">
        <v>1627121</v>
      </c>
      <c r="G1858" s="241">
        <v>358775</v>
      </c>
      <c r="H1858" s="241">
        <v>10352102</v>
      </c>
    </row>
    <row r="1859" spans="1:8" x14ac:dyDescent="0.25">
      <c r="A1859" s="79" t="s">
        <v>539</v>
      </c>
      <c r="B1859" s="241">
        <v>5033888</v>
      </c>
      <c r="C1859" s="241">
        <v>1666270</v>
      </c>
      <c r="D1859" s="241">
        <v>589547</v>
      </c>
      <c r="E1859" s="241">
        <v>1071970</v>
      </c>
      <c r="F1859" s="241">
        <v>1481777</v>
      </c>
      <c r="G1859" s="241">
        <v>310269</v>
      </c>
      <c r="H1859" s="241">
        <v>10153721</v>
      </c>
    </row>
    <row r="1860" spans="1:8" x14ac:dyDescent="0.25">
      <c r="A1860" s="79" t="s">
        <v>826</v>
      </c>
      <c r="B1860" s="241">
        <v>5298439</v>
      </c>
      <c r="C1860" s="241">
        <v>2644347</v>
      </c>
      <c r="D1860" s="241">
        <v>553364</v>
      </c>
      <c r="E1860" s="241">
        <v>1077735</v>
      </c>
      <c r="F1860" s="241">
        <v>1456395</v>
      </c>
      <c r="G1860" s="241">
        <v>500997</v>
      </c>
      <c r="H1860" s="241">
        <v>11531277</v>
      </c>
    </row>
    <row r="1861" spans="1:8" x14ac:dyDescent="0.25">
      <c r="A1861" s="79" t="s">
        <v>729</v>
      </c>
      <c r="B1861" s="241">
        <v>4240789</v>
      </c>
      <c r="C1861" s="241">
        <v>2602093</v>
      </c>
      <c r="D1861" s="241">
        <v>429896</v>
      </c>
      <c r="E1861" s="241">
        <v>1131810</v>
      </c>
      <c r="F1861" s="241">
        <v>1194749</v>
      </c>
      <c r="G1861" s="241">
        <v>317011</v>
      </c>
      <c r="H1861" s="241">
        <v>9916348</v>
      </c>
    </row>
    <row r="1862" spans="1:8" x14ac:dyDescent="0.25">
      <c r="A1862" s="79" t="s">
        <v>542</v>
      </c>
      <c r="B1862" s="241">
        <v>4919967</v>
      </c>
      <c r="C1862" s="241">
        <v>3346787</v>
      </c>
      <c r="D1862" s="241">
        <v>547353</v>
      </c>
      <c r="E1862" s="241">
        <v>1113516</v>
      </c>
      <c r="F1862" s="241">
        <v>1242480</v>
      </c>
      <c r="G1862" s="241">
        <v>313118</v>
      </c>
      <c r="H1862" s="241">
        <v>11483221</v>
      </c>
    </row>
    <row r="1863" spans="1:8" x14ac:dyDescent="0.25">
      <c r="A1863" s="79" t="s">
        <v>543</v>
      </c>
      <c r="B1863" s="241">
        <v>4574187</v>
      </c>
      <c r="C1863" s="241">
        <v>1987063</v>
      </c>
      <c r="D1863" s="241">
        <v>572939</v>
      </c>
      <c r="E1863" s="241">
        <v>1076625</v>
      </c>
      <c r="F1863" s="241">
        <v>1286700</v>
      </c>
      <c r="G1863" s="241">
        <v>304796</v>
      </c>
      <c r="H1863" s="241">
        <v>9802310</v>
      </c>
    </row>
    <row r="1864" spans="1:8" x14ac:dyDescent="0.25">
      <c r="A1864" s="79" t="s">
        <v>544</v>
      </c>
      <c r="B1864" s="241">
        <v>7031240</v>
      </c>
      <c r="C1864" s="241">
        <v>2301583</v>
      </c>
      <c r="D1864" s="241">
        <v>707170</v>
      </c>
      <c r="E1864" s="241">
        <v>917448</v>
      </c>
      <c r="F1864" s="241">
        <v>1484914</v>
      </c>
      <c r="G1864" s="241">
        <v>321924</v>
      </c>
      <c r="H1864" s="241">
        <v>12764279</v>
      </c>
    </row>
    <row r="1865" spans="1:8" x14ac:dyDescent="0.25">
      <c r="A1865" s="230" t="s">
        <v>926</v>
      </c>
      <c r="B1865" s="230">
        <f>SUM(B1844:B1864)</f>
        <v>125498765</v>
      </c>
      <c r="C1865" s="230">
        <f t="shared" ref="C1865:H1865" si="145">SUM(C1844:C1864)</f>
        <v>57742719</v>
      </c>
      <c r="D1865" s="230">
        <f t="shared" si="145"/>
        <v>11730233</v>
      </c>
      <c r="E1865" s="230">
        <f t="shared" si="145"/>
        <v>24347920</v>
      </c>
      <c r="F1865" s="230">
        <f t="shared" si="145"/>
        <v>30501858</v>
      </c>
      <c r="G1865" s="230">
        <f t="shared" si="145"/>
        <v>6746824</v>
      </c>
      <c r="H1865" s="230">
        <f t="shared" si="145"/>
        <v>256568319</v>
      </c>
    </row>
    <row r="1866" spans="1:8" x14ac:dyDescent="0.25">
      <c r="A1866" s="225" t="s">
        <v>927</v>
      </c>
      <c r="B1866" s="254">
        <f>B1865/21</f>
        <v>5976131.666666667</v>
      </c>
      <c r="C1866" s="254">
        <f t="shared" ref="C1866:H1866" si="146">C1865/21</f>
        <v>2749653.2857142859</v>
      </c>
      <c r="D1866" s="254">
        <f t="shared" si="146"/>
        <v>558582.52380952379</v>
      </c>
      <c r="E1866" s="254">
        <f t="shared" si="146"/>
        <v>1159424.7619047619</v>
      </c>
      <c r="F1866" s="254">
        <f t="shared" si="146"/>
        <v>1452469.4285714286</v>
      </c>
      <c r="G1866" s="254">
        <f t="shared" si="146"/>
        <v>321277.33333333331</v>
      </c>
      <c r="H1866" s="254">
        <f t="shared" si="146"/>
        <v>12217539</v>
      </c>
    </row>
    <row r="1869" spans="1:8" ht="21" x14ac:dyDescent="0.35">
      <c r="A1869" s="117">
        <v>2014</v>
      </c>
    </row>
    <row r="1870" spans="1:8" x14ac:dyDescent="0.25">
      <c r="A1870" s="79" t="s">
        <v>829</v>
      </c>
      <c r="B1870" s="241">
        <v>5747799</v>
      </c>
      <c r="C1870" s="241">
        <v>1647910</v>
      </c>
      <c r="D1870" s="241">
        <v>324580</v>
      </c>
      <c r="E1870" s="241">
        <v>1082919</v>
      </c>
      <c r="F1870" s="241">
        <v>1701459</v>
      </c>
      <c r="G1870" s="241">
        <v>277738</v>
      </c>
      <c r="H1870" s="241">
        <v>10782405</v>
      </c>
    </row>
    <row r="1871" spans="1:8" x14ac:dyDescent="0.25">
      <c r="A1871" s="79" t="s">
        <v>732</v>
      </c>
      <c r="B1871" s="241">
        <v>14083888</v>
      </c>
      <c r="C1871" s="241">
        <v>2817269</v>
      </c>
      <c r="D1871" s="241">
        <v>836224</v>
      </c>
      <c r="E1871" s="241">
        <v>888882</v>
      </c>
      <c r="F1871" s="241">
        <v>1135692</v>
      </c>
      <c r="G1871" s="241">
        <v>342596</v>
      </c>
      <c r="H1871" s="241">
        <v>20104551</v>
      </c>
    </row>
    <row r="1872" spans="1:8" x14ac:dyDescent="0.25">
      <c r="A1872" s="79" t="s">
        <v>550</v>
      </c>
      <c r="B1872" s="241">
        <v>4116274</v>
      </c>
      <c r="C1872" s="241">
        <v>1800952</v>
      </c>
      <c r="D1872" s="241">
        <v>355666</v>
      </c>
      <c r="E1872" s="241">
        <v>726040</v>
      </c>
      <c r="F1872" s="241">
        <v>954121</v>
      </c>
      <c r="G1872" s="241">
        <v>219548</v>
      </c>
      <c r="H1872" s="241">
        <v>8172601</v>
      </c>
    </row>
    <row r="1873" spans="1:8" x14ac:dyDescent="0.25">
      <c r="A1873" s="79" t="s">
        <v>551</v>
      </c>
      <c r="B1873" s="241">
        <v>4032688</v>
      </c>
      <c r="C1873" s="241">
        <v>2042724</v>
      </c>
      <c r="D1873" s="241">
        <v>707015</v>
      </c>
      <c r="E1873" s="241">
        <v>871024</v>
      </c>
      <c r="F1873" s="241">
        <v>1379205</v>
      </c>
      <c r="G1873" s="241">
        <v>233679</v>
      </c>
      <c r="H1873" s="241">
        <v>9266335</v>
      </c>
    </row>
    <row r="1874" spans="1:8" x14ac:dyDescent="0.25">
      <c r="A1874" s="79" t="s">
        <v>552</v>
      </c>
      <c r="B1874" s="241">
        <v>7668296</v>
      </c>
      <c r="C1874" s="241">
        <v>3134285</v>
      </c>
      <c r="D1874" s="241">
        <v>559376</v>
      </c>
      <c r="E1874" s="241">
        <v>859195</v>
      </c>
      <c r="F1874" s="241">
        <v>1514547</v>
      </c>
      <c r="G1874" s="241">
        <v>359483</v>
      </c>
      <c r="H1874" s="241">
        <v>14095182</v>
      </c>
    </row>
    <row r="1875" spans="1:8" x14ac:dyDescent="0.25">
      <c r="A1875" s="79" t="s">
        <v>830</v>
      </c>
      <c r="B1875" s="241">
        <v>7199746</v>
      </c>
      <c r="C1875" s="241">
        <v>2863786</v>
      </c>
      <c r="D1875" s="241">
        <v>943951</v>
      </c>
      <c r="E1875" s="241">
        <v>826972</v>
      </c>
      <c r="F1875" s="241">
        <v>1742193</v>
      </c>
      <c r="G1875" s="241">
        <v>259174</v>
      </c>
      <c r="H1875" s="241">
        <v>13835822</v>
      </c>
    </row>
    <row r="1876" spans="1:8" x14ac:dyDescent="0.25">
      <c r="A1876" s="79" t="s">
        <v>733</v>
      </c>
      <c r="B1876" s="241">
        <v>5114004</v>
      </c>
      <c r="C1876" s="241">
        <v>2471829</v>
      </c>
      <c r="D1876" s="241">
        <v>728578</v>
      </c>
      <c r="E1876" s="241">
        <v>1252132</v>
      </c>
      <c r="F1876" s="241">
        <v>1325798</v>
      </c>
      <c r="G1876" s="241">
        <v>262454</v>
      </c>
      <c r="H1876" s="241">
        <v>11154795</v>
      </c>
    </row>
    <row r="1877" spans="1:8" x14ac:dyDescent="0.25">
      <c r="A1877" s="79" t="s">
        <v>555</v>
      </c>
      <c r="B1877" s="241">
        <v>5576803</v>
      </c>
      <c r="C1877" s="241">
        <v>2008551</v>
      </c>
      <c r="D1877" s="241">
        <v>429415</v>
      </c>
      <c r="E1877" s="241">
        <v>832282</v>
      </c>
      <c r="F1877" s="241">
        <v>1276007</v>
      </c>
      <c r="G1877" s="241">
        <v>315242</v>
      </c>
      <c r="H1877" s="241">
        <v>10438300</v>
      </c>
    </row>
    <row r="1878" spans="1:8" x14ac:dyDescent="0.25">
      <c r="A1878" s="79" t="s">
        <v>556</v>
      </c>
      <c r="B1878" s="241">
        <v>6047498</v>
      </c>
      <c r="C1878" s="241">
        <v>1784895</v>
      </c>
      <c r="D1878" s="241">
        <v>626120</v>
      </c>
      <c r="E1878" s="241">
        <v>757836</v>
      </c>
      <c r="F1878" s="241">
        <v>1578893</v>
      </c>
      <c r="G1878" s="241">
        <v>271720</v>
      </c>
      <c r="H1878" s="241">
        <v>11066962</v>
      </c>
    </row>
    <row r="1879" spans="1:8" x14ac:dyDescent="0.25">
      <c r="A1879" s="79" t="s">
        <v>557</v>
      </c>
      <c r="B1879" s="241">
        <v>9496517</v>
      </c>
      <c r="C1879" s="241">
        <v>1975541</v>
      </c>
      <c r="D1879" s="241">
        <v>585769</v>
      </c>
      <c r="E1879" s="241">
        <v>914730</v>
      </c>
      <c r="F1879" s="241">
        <v>1520541</v>
      </c>
      <c r="G1879" s="241">
        <v>295885</v>
      </c>
      <c r="H1879" s="241">
        <v>14788983</v>
      </c>
    </row>
    <row r="1880" spans="1:8" x14ac:dyDescent="0.25">
      <c r="A1880" s="79" t="s">
        <v>831</v>
      </c>
      <c r="B1880" s="241">
        <v>10291284</v>
      </c>
      <c r="C1880" s="241">
        <v>3717120</v>
      </c>
      <c r="D1880" s="241">
        <v>791183</v>
      </c>
      <c r="E1880" s="241">
        <v>1038999</v>
      </c>
      <c r="F1880" s="241">
        <v>1613077</v>
      </c>
      <c r="G1880" s="241">
        <v>324803</v>
      </c>
      <c r="H1880" s="241">
        <v>17776466</v>
      </c>
    </row>
    <row r="1881" spans="1:8" x14ac:dyDescent="0.25">
      <c r="A1881" s="79" t="s">
        <v>734</v>
      </c>
      <c r="B1881" s="241">
        <v>5360968</v>
      </c>
      <c r="C1881" s="241">
        <v>2626034</v>
      </c>
      <c r="D1881" s="241">
        <v>454841</v>
      </c>
      <c r="E1881" s="241">
        <v>787191</v>
      </c>
      <c r="F1881" s="241">
        <v>1471920</v>
      </c>
      <c r="G1881" s="241">
        <v>271627</v>
      </c>
      <c r="H1881" s="241">
        <v>10972581</v>
      </c>
    </row>
    <row r="1882" spans="1:8" x14ac:dyDescent="0.25">
      <c r="A1882" s="79" t="s">
        <v>560</v>
      </c>
      <c r="B1882" s="241">
        <v>4530275</v>
      </c>
      <c r="C1882" s="241">
        <v>1673544</v>
      </c>
      <c r="D1882" s="241">
        <v>437590</v>
      </c>
      <c r="E1882" s="241">
        <v>1003260</v>
      </c>
      <c r="F1882" s="241">
        <v>1216257</v>
      </c>
      <c r="G1882" s="241">
        <v>243253</v>
      </c>
      <c r="H1882" s="241">
        <v>9104179</v>
      </c>
    </row>
    <row r="1883" spans="1:8" x14ac:dyDescent="0.25">
      <c r="A1883" s="79" t="s">
        <v>561</v>
      </c>
      <c r="B1883" s="241">
        <v>6979746</v>
      </c>
      <c r="C1883" s="241">
        <v>2477727</v>
      </c>
      <c r="D1883" s="241">
        <v>503484</v>
      </c>
      <c r="E1883" s="241">
        <v>975667</v>
      </c>
      <c r="F1883" s="241">
        <v>1929277</v>
      </c>
      <c r="G1883" s="241">
        <v>296315</v>
      </c>
      <c r="H1883" s="241">
        <v>13162216</v>
      </c>
    </row>
    <row r="1884" spans="1:8" x14ac:dyDescent="0.25">
      <c r="A1884" s="79" t="s">
        <v>562</v>
      </c>
      <c r="B1884" s="241">
        <v>8166214</v>
      </c>
      <c r="C1884" s="241">
        <v>2215881</v>
      </c>
      <c r="D1884" s="241">
        <v>713903</v>
      </c>
      <c r="E1884" s="241">
        <v>948764</v>
      </c>
      <c r="F1884" s="241">
        <v>1604205</v>
      </c>
      <c r="G1884" s="241">
        <v>333374</v>
      </c>
      <c r="H1884" s="241">
        <v>13982341</v>
      </c>
    </row>
    <row r="1885" spans="1:8" x14ac:dyDescent="0.25">
      <c r="A1885" s="79" t="s">
        <v>832</v>
      </c>
      <c r="B1885" s="241">
        <v>5405977</v>
      </c>
      <c r="C1885" s="241">
        <v>1762859</v>
      </c>
      <c r="D1885" s="241">
        <v>547276</v>
      </c>
      <c r="E1885" s="241">
        <v>1139537</v>
      </c>
      <c r="F1885" s="241">
        <v>1417839</v>
      </c>
      <c r="G1885" s="241">
        <v>379564</v>
      </c>
      <c r="H1885" s="241">
        <v>10653052</v>
      </c>
    </row>
    <row r="1886" spans="1:8" x14ac:dyDescent="0.25">
      <c r="A1886" s="79" t="s">
        <v>735</v>
      </c>
      <c r="B1886" s="241">
        <v>4502498</v>
      </c>
      <c r="C1886" s="241">
        <v>1460860</v>
      </c>
      <c r="D1886" s="241">
        <v>460560</v>
      </c>
      <c r="E1886" s="241">
        <v>777861</v>
      </c>
      <c r="F1886" s="241">
        <v>962699</v>
      </c>
      <c r="G1886" s="241">
        <v>392080</v>
      </c>
      <c r="H1886" s="241">
        <v>8556558</v>
      </c>
    </row>
    <row r="1887" spans="1:8" x14ac:dyDescent="0.25">
      <c r="A1887" s="79" t="s">
        <v>566</v>
      </c>
      <c r="B1887" s="241">
        <v>11704306</v>
      </c>
      <c r="C1887" s="241">
        <v>1697783</v>
      </c>
      <c r="D1887" s="241">
        <v>608033</v>
      </c>
      <c r="E1887" s="241">
        <v>854774</v>
      </c>
      <c r="F1887" s="241">
        <v>1138688</v>
      </c>
      <c r="G1887" s="241">
        <v>578085</v>
      </c>
      <c r="H1887" s="241">
        <v>16581669</v>
      </c>
    </row>
    <row r="1888" spans="1:8" x14ac:dyDescent="0.25">
      <c r="A1888" s="79" t="s">
        <v>567</v>
      </c>
      <c r="B1888" s="241">
        <v>14983790</v>
      </c>
      <c r="C1888" s="241">
        <v>1761105</v>
      </c>
      <c r="D1888" s="241">
        <v>581697</v>
      </c>
      <c r="E1888" s="241">
        <v>876089</v>
      </c>
      <c r="F1888" s="241">
        <v>1438092</v>
      </c>
      <c r="G1888" s="241">
        <v>483279</v>
      </c>
      <c r="H1888" s="241">
        <v>20124052</v>
      </c>
    </row>
    <row r="1889" spans="1:8" x14ac:dyDescent="0.25">
      <c r="A1889" s="79" t="s">
        <v>833</v>
      </c>
      <c r="B1889" s="241">
        <v>11153327</v>
      </c>
      <c r="C1889" s="241">
        <v>1658462</v>
      </c>
      <c r="D1889" s="241">
        <v>575883</v>
      </c>
      <c r="E1889" s="241">
        <v>911536</v>
      </c>
      <c r="F1889" s="241">
        <v>1304867</v>
      </c>
      <c r="G1889" s="241">
        <v>350434</v>
      </c>
      <c r="H1889" s="241">
        <v>15954509</v>
      </c>
    </row>
    <row r="1890" spans="1:8" x14ac:dyDescent="0.25">
      <c r="A1890" s="79" t="s">
        <v>834</v>
      </c>
      <c r="B1890" s="241">
        <v>7315189</v>
      </c>
      <c r="C1890" s="241">
        <v>1959981</v>
      </c>
      <c r="D1890" s="241">
        <v>604574</v>
      </c>
      <c r="E1890" s="241">
        <v>885447</v>
      </c>
      <c r="F1890" s="241">
        <v>1320175</v>
      </c>
      <c r="G1890" s="241">
        <v>308391</v>
      </c>
      <c r="H1890" s="241">
        <v>12393757</v>
      </c>
    </row>
    <row r="1891" spans="1:8" x14ac:dyDescent="0.25">
      <c r="A1891" s="230" t="s">
        <v>929</v>
      </c>
      <c r="B1891" s="230">
        <f>SUM(B1870:B1890)</f>
        <v>159477087</v>
      </c>
      <c r="C1891" s="230">
        <f t="shared" ref="C1891:H1891" si="147">SUM(C1870:C1890)</f>
        <v>45559098</v>
      </c>
      <c r="D1891" s="230">
        <f t="shared" si="147"/>
        <v>12375718</v>
      </c>
      <c r="E1891" s="230">
        <f t="shared" si="147"/>
        <v>19211137</v>
      </c>
      <c r="F1891" s="230">
        <f t="shared" si="147"/>
        <v>29545552</v>
      </c>
      <c r="G1891" s="230">
        <f t="shared" si="147"/>
        <v>6798724</v>
      </c>
      <c r="H1891" s="230">
        <f t="shared" si="147"/>
        <v>272967316</v>
      </c>
    </row>
    <row r="1892" spans="1:8" x14ac:dyDescent="0.25">
      <c r="A1892" s="225" t="s">
        <v>930</v>
      </c>
      <c r="B1892" s="254">
        <f>B1891/21</f>
        <v>7594147</v>
      </c>
      <c r="C1892" s="254">
        <f t="shared" ref="C1892:H1892" si="148">C1891/21</f>
        <v>2169480.8571428573</v>
      </c>
      <c r="D1892" s="254">
        <f t="shared" si="148"/>
        <v>589319.90476190473</v>
      </c>
      <c r="E1892" s="254">
        <f t="shared" si="148"/>
        <v>914816.04761904757</v>
      </c>
      <c r="F1892" s="254">
        <f t="shared" si="148"/>
        <v>1406931.0476190476</v>
      </c>
      <c r="G1892" s="254">
        <f t="shared" si="148"/>
        <v>323748.76190476189</v>
      </c>
      <c r="H1892" s="254">
        <f t="shared" si="148"/>
        <v>12998443.619047619</v>
      </c>
    </row>
    <row r="1894" spans="1:8" x14ac:dyDescent="0.25">
      <c r="A1894" s="79" t="s">
        <v>571</v>
      </c>
      <c r="B1894" s="241">
        <v>5955712</v>
      </c>
      <c r="C1894" s="241">
        <v>1726768</v>
      </c>
      <c r="D1894" s="241">
        <v>675999</v>
      </c>
      <c r="E1894" s="241">
        <v>1124907</v>
      </c>
      <c r="F1894" s="241">
        <v>1168837</v>
      </c>
      <c r="G1894" s="241">
        <v>212742</v>
      </c>
      <c r="H1894" s="241">
        <v>10864965</v>
      </c>
    </row>
    <row r="1895" spans="1:8" x14ac:dyDescent="0.25">
      <c r="A1895" s="79" t="s">
        <v>572</v>
      </c>
      <c r="B1895" s="241">
        <v>6558718</v>
      </c>
      <c r="C1895" s="241">
        <v>1561462</v>
      </c>
      <c r="D1895" s="241">
        <v>590904</v>
      </c>
      <c r="E1895" s="241">
        <v>1089827</v>
      </c>
      <c r="F1895" s="241">
        <v>2125704</v>
      </c>
      <c r="G1895" s="241">
        <v>215614</v>
      </c>
      <c r="H1895" s="241">
        <v>12142229</v>
      </c>
    </row>
    <row r="1896" spans="1:8" x14ac:dyDescent="0.25">
      <c r="A1896" s="79" t="s">
        <v>573</v>
      </c>
      <c r="B1896" s="241">
        <v>7566386</v>
      </c>
      <c r="C1896" s="241">
        <v>1520105</v>
      </c>
      <c r="D1896" s="241">
        <v>606661</v>
      </c>
      <c r="E1896" s="241">
        <v>915596</v>
      </c>
      <c r="F1896" s="241">
        <v>1195686</v>
      </c>
      <c r="G1896" s="241">
        <v>228633</v>
      </c>
      <c r="H1896" s="241">
        <v>12033067</v>
      </c>
    </row>
    <row r="1897" spans="1:8" x14ac:dyDescent="0.25">
      <c r="A1897" s="79" t="s">
        <v>837</v>
      </c>
      <c r="B1897" s="241">
        <v>6721121</v>
      </c>
      <c r="C1897" s="241">
        <v>2899261</v>
      </c>
      <c r="D1897" s="241">
        <v>1289191</v>
      </c>
      <c r="E1897" s="241">
        <v>1161027</v>
      </c>
      <c r="F1897" s="241">
        <v>1316446</v>
      </c>
      <c r="G1897" s="241">
        <v>301804</v>
      </c>
      <c r="H1897" s="241">
        <v>13688850</v>
      </c>
    </row>
    <row r="1898" spans="1:8" x14ac:dyDescent="0.25">
      <c r="A1898" s="79" t="s">
        <v>739</v>
      </c>
      <c r="B1898" s="241">
        <v>7964317</v>
      </c>
      <c r="C1898" s="241">
        <v>2237558</v>
      </c>
      <c r="D1898" s="241">
        <v>809209</v>
      </c>
      <c r="E1898" s="241">
        <v>1167901</v>
      </c>
      <c r="F1898" s="241">
        <v>1270932</v>
      </c>
      <c r="G1898" s="241">
        <v>357381</v>
      </c>
      <c r="H1898" s="241">
        <v>13807298</v>
      </c>
    </row>
    <row r="1899" spans="1:8" x14ac:dyDescent="0.25">
      <c r="A1899" s="79" t="s">
        <v>576</v>
      </c>
      <c r="B1899" s="241">
        <v>4691037</v>
      </c>
      <c r="C1899" s="241">
        <v>1823742</v>
      </c>
      <c r="D1899" s="241">
        <v>780154</v>
      </c>
      <c r="E1899" s="241">
        <v>1234080</v>
      </c>
      <c r="F1899" s="241">
        <v>1608373</v>
      </c>
      <c r="G1899" s="241">
        <v>246096</v>
      </c>
      <c r="H1899" s="241">
        <v>10383482</v>
      </c>
    </row>
    <row r="1900" spans="1:8" x14ac:dyDescent="0.25">
      <c r="A1900" s="79" t="s">
        <v>577</v>
      </c>
      <c r="B1900" s="241">
        <v>6271817</v>
      </c>
      <c r="C1900" s="241">
        <v>1936938</v>
      </c>
      <c r="D1900" s="241">
        <v>1204149</v>
      </c>
      <c r="E1900" s="241">
        <v>1236163</v>
      </c>
      <c r="F1900" s="241">
        <v>1670821</v>
      </c>
      <c r="G1900" s="241">
        <v>322672</v>
      </c>
      <c r="H1900" s="241">
        <v>12642560</v>
      </c>
    </row>
    <row r="1901" spans="1:8" x14ac:dyDescent="0.25">
      <c r="A1901" s="79" t="s">
        <v>578</v>
      </c>
      <c r="B1901" s="241">
        <v>5483097</v>
      </c>
      <c r="C1901" s="241">
        <v>2550624</v>
      </c>
      <c r="D1901" s="241">
        <v>1398091</v>
      </c>
      <c r="E1901" s="241">
        <v>1489996</v>
      </c>
      <c r="F1901" s="241">
        <v>1353656</v>
      </c>
      <c r="G1901" s="241">
        <v>273320</v>
      </c>
      <c r="H1901" s="241">
        <v>12548784</v>
      </c>
    </row>
    <row r="1902" spans="1:8" x14ac:dyDescent="0.25">
      <c r="A1902" s="79" t="s">
        <v>838</v>
      </c>
      <c r="B1902" s="241">
        <v>8544569</v>
      </c>
      <c r="C1902" s="241">
        <v>3811152</v>
      </c>
      <c r="D1902" s="241">
        <v>1590071</v>
      </c>
      <c r="E1902" s="241">
        <v>1549408</v>
      </c>
      <c r="F1902" s="241">
        <v>2506442</v>
      </c>
      <c r="G1902" s="241">
        <v>405289</v>
      </c>
      <c r="H1902" s="241">
        <v>18406931</v>
      </c>
    </row>
    <row r="1903" spans="1:8" x14ac:dyDescent="0.25">
      <c r="A1903" s="79" t="s">
        <v>740</v>
      </c>
      <c r="B1903" s="241">
        <v>7438868</v>
      </c>
      <c r="C1903" s="241">
        <v>3650955</v>
      </c>
      <c r="D1903" s="241">
        <v>920191</v>
      </c>
      <c r="E1903" s="241">
        <v>1165899</v>
      </c>
      <c r="F1903" s="241">
        <v>1723450</v>
      </c>
      <c r="G1903" s="241">
        <v>277871</v>
      </c>
      <c r="H1903" s="241">
        <v>15177234</v>
      </c>
    </row>
    <row r="1904" spans="1:8" x14ac:dyDescent="0.25">
      <c r="A1904" s="79" t="s">
        <v>581</v>
      </c>
      <c r="B1904" s="241">
        <v>5048424</v>
      </c>
      <c r="C1904" s="241">
        <v>3664342</v>
      </c>
      <c r="D1904" s="241">
        <v>521729</v>
      </c>
      <c r="E1904" s="241">
        <v>1017068</v>
      </c>
      <c r="F1904" s="241">
        <v>1465191</v>
      </c>
      <c r="G1904" s="241">
        <v>264870</v>
      </c>
      <c r="H1904" s="241">
        <v>11981624</v>
      </c>
    </row>
    <row r="1905" spans="1:8" x14ac:dyDescent="0.25">
      <c r="A1905" s="79" t="s">
        <v>582</v>
      </c>
      <c r="B1905" s="241">
        <v>8224087</v>
      </c>
      <c r="C1905" s="241">
        <v>3782201</v>
      </c>
      <c r="D1905" s="241">
        <v>495060</v>
      </c>
      <c r="E1905" s="241">
        <v>1201219</v>
      </c>
      <c r="F1905" s="241">
        <v>1709159</v>
      </c>
      <c r="G1905" s="241">
        <v>263712</v>
      </c>
      <c r="H1905" s="241">
        <v>15675438</v>
      </c>
    </row>
    <row r="1906" spans="1:8" x14ac:dyDescent="0.25">
      <c r="A1906" s="79" t="s">
        <v>583</v>
      </c>
      <c r="B1906" s="241">
        <v>10370889</v>
      </c>
      <c r="C1906" s="241">
        <v>3476608</v>
      </c>
      <c r="D1906" s="241">
        <v>676022</v>
      </c>
      <c r="E1906" s="241">
        <v>1051146</v>
      </c>
      <c r="F1906" s="241">
        <v>1622115</v>
      </c>
      <c r="G1906" s="241">
        <v>258330</v>
      </c>
      <c r="H1906" s="241">
        <v>17455110</v>
      </c>
    </row>
    <row r="1907" spans="1:8" x14ac:dyDescent="0.25">
      <c r="A1907" s="79" t="s">
        <v>839</v>
      </c>
      <c r="B1907" s="241">
        <v>8768803</v>
      </c>
      <c r="C1907" s="241">
        <v>2811898</v>
      </c>
      <c r="D1907" s="241">
        <v>631566</v>
      </c>
      <c r="E1907" s="241">
        <v>1054130</v>
      </c>
      <c r="F1907" s="241">
        <v>1862622</v>
      </c>
      <c r="G1907" s="241">
        <v>536603</v>
      </c>
      <c r="H1907" s="241">
        <v>15665622</v>
      </c>
    </row>
    <row r="1908" spans="1:8" x14ac:dyDescent="0.25">
      <c r="A1908" s="79" t="s">
        <v>741</v>
      </c>
      <c r="B1908" s="241">
        <v>5274279</v>
      </c>
      <c r="C1908" s="241">
        <v>2045631</v>
      </c>
      <c r="D1908" s="241">
        <v>537494</v>
      </c>
      <c r="E1908" s="241">
        <v>995436</v>
      </c>
      <c r="F1908" s="241">
        <v>1620925</v>
      </c>
      <c r="G1908" s="241">
        <v>446176</v>
      </c>
      <c r="H1908" s="241">
        <v>10919941</v>
      </c>
    </row>
    <row r="1909" spans="1:8" x14ac:dyDescent="0.25">
      <c r="A1909" s="79" t="s">
        <v>586</v>
      </c>
      <c r="B1909" s="241">
        <v>3828062</v>
      </c>
      <c r="C1909" s="241">
        <v>1542935</v>
      </c>
      <c r="D1909" s="241">
        <v>459321</v>
      </c>
      <c r="E1909" s="241">
        <v>994792</v>
      </c>
      <c r="F1909" s="241">
        <v>1207914</v>
      </c>
      <c r="G1909" s="241">
        <v>359936</v>
      </c>
      <c r="H1909" s="241">
        <v>8392960</v>
      </c>
    </row>
    <row r="1910" spans="1:8" x14ac:dyDescent="0.25">
      <c r="A1910" s="79" t="s">
        <v>587</v>
      </c>
      <c r="B1910" s="241">
        <v>5325939</v>
      </c>
      <c r="C1910" s="241">
        <v>2460091</v>
      </c>
      <c r="D1910" s="241">
        <v>575443</v>
      </c>
      <c r="E1910" s="241">
        <v>1122327</v>
      </c>
      <c r="F1910" s="241">
        <v>1283646</v>
      </c>
      <c r="G1910" s="241">
        <v>425896</v>
      </c>
      <c r="H1910" s="241">
        <v>11193342</v>
      </c>
    </row>
    <row r="1911" spans="1:8" x14ac:dyDescent="0.25">
      <c r="A1911" s="79" t="s">
        <v>588</v>
      </c>
      <c r="B1911" s="241">
        <v>6582677</v>
      </c>
      <c r="C1911" s="241">
        <v>2327430</v>
      </c>
      <c r="D1911" s="241">
        <v>587262</v>
      </c>
      <c r="E1911" s="241">
        <v>1024458</v>
      </c>
      <c r="F1911" s="241">
        <v>1521774</v>
      </c>
      <c r="G1911" s="241">
        <v>425992</v>
      </c>
      <c r="H1911" s="241">
        <v>12469593</v>
      </c>
    </row>
    <row r="1912" spans="1:8" x14ac:dyDescent="0.25">
      <c r="A1912" s="79" t="s">
        <v>840</v>
      </c>
      <c r="B1912" s="241">
        <v>5749156</v>
      </c>
      <c r="C1912" s="241">
        <v>2319967</v>
      </c>
      <c r="D1912" s="241">
        <v>611076</v>
      </c>
      <c r="E1912" s="241">
        <v>1200158</v>
      </c>
      <c r="F1912" s="241">
        <v>1316420</v>
      </c>
      <c r="G1912" s="241">
        <v>399400</v>
      </c>
      <c r="H1912" s="241">
        <v>11596177</v>
      </c>
    </row>
    <row r="1913" spans="1:8" x14ac:dyDescent="0.25">
      <c r="A1913" s="79" t="s">
        <v>742</v>
      </c>
      <c r="B1913" s="241">
        <v>4419394</v>
      </c>
      <c r="C1913" s="241">
        <v>2032995</v>
      </c>
      <c r="D1913" s="241">
        <v>505705</v>
      </c>
      <c r="E1913" s="241">
        <v>1192540</v>
      </c>
      <c r="F1913" s="241">
        <v>970102</v>
      </c>
      <c r="G1913" s="241">
        <v>308854</v>
      </c>
      <c r="H1913" s="241">
        <v>9429590</v>
      </c>
    </row>
    <row r="1914" spans="1:8" x14ac:dyDescent="0.25">
      <c r="A1914" s="79" t="s">
        <v>591</v>
      </c>
      <c r="B1914" s="241">
        <v>4334947</v>
      </c>
      <c r="C1914" s="241">
        <v>1818034</v>
      </c>
      <c r="D1914" s="241">
        <v>599811</v>
      </c>
      <c r="E1914" s="241">
        <v>1766832</v>
      </c>
      <c r="F1914" s="241">
        <v>1224345</v>
      </c>
      <c r="G1914" s="241">
        <v>283841</v>
      </c>
      <c r="H1914" s="241">
        <v>10027810</v>
      </c>
    </row>
    <row r="1915" spans="1:8" x14ac:dyDescent="0.25">
      <c r="A1915" s="230" t="s">
        <v>931</v>
      </c>
      <c r="B1915" s="230">
        <f>SUM(B1894:B1914)</f>
        <v>135122299</v>
      </c>
      <c r="C1915" s="230">
        <f t="shared" ref="C1915:H1915" si="149">SUM(C1894:C1914)</f>
        <v>52000697</v>
      </c>
      <c r="D1915" s="230">
        <f t="shared" si="149"/>
        <v>16065109</v>
      </c>
      <c r="E1915" s="230">
        <f t="shared" si="149"/>
        <v>24754910</v>
      </c>
      <c r="F1915" s="230">
        <f t="shared" si="149"/>
        <v>31744560</v>
      </c>
      <c r="G1915" s="230">
        <f t="shared" si="149"/>
        <v>6815032</v>
      </c>
      <c r="H1915" s="230">
        <f t="shared" si="149"/>
        <v>266502607</v>
      </c>
    </row>
    <row r="1916" spans="1:8" x14ac:dyDescent="0.25">
      <c r="A1916" s="225" t="s">
        <v>932</v>
      </c>
      <c r="B1916" s="254">
        <f>B1915/21</f>
        <v>6434395.1904761903</v>
      </c>
      <c r="C1916" s="254">
        <f t="shared" ref="C1916:H1916" si="150">C1915/21</f>
        <v>2476223.6666666665</v>
      </c>
      <c r="D1916" s="254">
        <f t="shared" si="150"/>
        <v>765005.19047619053</v>
      </c>
      <c r="E1916" s="254">
        <f t="shared" si="150"/>
        <v>1178805.2380952381</v>
      </c>
      <c r="F1916" s="254">
        <f t="shared" si="150"/>
        <v>1511645.7142857143</v>
      </c>
      <c r="G1916" s="254">
        <f t="shared" si="150"/>
        <v>324525.33333333331</v>
      </c>
      <c r="H1916" s="254">
        <f t="shared" si="150"/>
        <v>12690600.333333334</v>
      </c>
    </row>
    <row r="1918" spans="1:8" x14ac:dyDescent="0.25">
      <c r="A1918" s="79" t="s">
        <v>594</v>
      </c>
      <c r="B1918" s="241">
        <v>5156557</v>
      </c>
      <c r="C1918" s="241">
        <v>2397550</v>
      </c>
      <c r="D1918" s="241">
        <v>546225</v>
      </c>
      <c r="E1918" s="241">
        <v>1419271</v>
      </c>
      <c r="F1918" s="241">
        <v>1223226</v>
      </c>
      <c r="G1918" s="241">
        <v>311182</v>
      </c>
      <c r="H1918" s="241">
        <v>11054011</v>
      </c>
    </row>
    <row r="1919" spans="1:8" x14ac:dyDescent="0.25">
      <c r="A1919" s="79" t="s">
        <v>595</v>
      </c>
      <c r="B1919" s="241">
        <v>6782470</v>
      </c>
      <c r="C1919" s="241">
        <v>1523706</v>
      </c>
      <c r="D1919" s="241">
        <v>520009</v>
      </c>
      <c r="E1919" s="241">
        <v>950203</v>
      </c>
      <c r="F1919" s="241">
        <v>1425083</v>
      </c>
      <c r="G1919" s="241">
        <v>284126</v>
      </c>
      <c r="H1919" s="241">
        <v>11485597</v>
      </c>
    </row>
    <row r="1920" spans="1:8" x14ac:dyDescent="0.25">
      <c r="A1920" s="79" t="s">
        <v>843</v>
      </c>
      <c r="B1920" s="241">
        <v>8570257</v>
      </c>
      <c r="C1920" s="241">
        <v>1550962</v>
      </c>
      <c r="D1920" s="241">
        <v>694314</v>
      </c>
      <c r="E1920" s="241">
        <v>798660</v>
      </c>
      <c r="F1920" s="241">
        <v>1159572</v>
      </c>
      <c r="G1920" s="241">
        <v>312950</v>
      </c>
      <c r="H1920" s="241">
        <v>13086715</v>
      </c>
    </row>
    <row r="1921" spans="1:8" x14ac:dyDescent="0.25">
      <c r="A1921" s="79" t="s">
        <v>597</v>
      </c>
      <c r="B1921" s="241">
        <v>3619988</v>
      </c>
      <c r="C1921" s="241">
        <v>1813473</v>
      </c>
      <c r="D1921" s="241">
        <v>563108</v>
      </c>
      <c r="E1921" s="241">
        <v>1160961</v>
      </c>
      <c r="F1921" s="241">
        <v>1286137</v>
      </c>
      <c r="G1921" s="241">
        <v>267585</v>
      </c>
      <c r="H1921" s="241">
        <v>8711252</v>
      </c>
    </row>
    <row r="1922" spans="1:8" x14ac:dyDescent="0.25">
      <c r="A1922" s="79" t="s">
        <v>598</v>
      </c>
      <c r="B1922" s="241">
        <v>4819821</v>
      </c>
      <c r="C1922" s="241">
        <v>2765766</v>
      </c>
      <c r="D1922" s="241">
        <v>475804</v>
      </c>
      <c r="E1922" s="241">
        <v>1122427</v>
      </c>
      <c r="F1922" s="241">
        <v>1536508</v>
      </c>
      <c r="G1922" s="241">
        <v>304822</v>
      </c>
      <c r="H1922" s="241">
        <v>11025148</v>
      </c>
    </row>
    <row r="1923" spans="1:8" x14ac:dyDescent="0.25">
      <c r="A1923" s="79" t="s">
        <v>599</v>
      </c>
      <c r="B1923" s="241">
        <v>8514138</v>
      </c>
      <c r="C1923" s="241">
        <v>2081516</v>
      </c>
      <c r="D1923" s="241">
        <v>543185</v>
      </c>
      <c r="E1923" s="241">
        <v>1321788</v>
      </c>
      <c r="F1923" s="241">
        <v>1471845</v>
      </c>
      <c r="G1923" s="241">
        <v>341383</v>
      </c>
      <c r="H1923" s="241">
        <v>14273855</v>
      </c>
    </row>
    <row r="1924" spans="1:8" x14ac:dyDescent="0.25">
      <c r="A1924" s="79" t="s">
        <v>844</v>
      </c>
      <c r="B1924" s="241">
        <v>8393937</v>
      </c>
      <c r="C1924" s="241">
        <v>3068711</v>
      </c>
      <c r="D1924" s="241">
        <v>594642</v>
      </c>
      <c r="E1924" s="241">
        <v>1219171</v>
      </c>
      <c r="F1924" s="241">
        <v>1595333</v>
      </c>
      <c r="G1924" s="241">
        <v>385865</v>
      </c>
      <c r="H1924" s="241">
        <v>15257659</v>
      </c>
    </row>
    <row r="1925" spans="1:8" x14ac:dyDescent="0.25">
      <c r="A1925" s="79" t="s">
        <v>746</v>
      </c>
      <c r="B1925" s="241">
        <v>5094301</v>
      </c>
      <c r="C1925" s="241">
        <v>2164165</v>
      </c>
      <c r="D1925" s="241">
        <v>444168</v>
      </c>
      <c r="E1925" s="241">
        <v>1565710</v>
      </c>
      <c r="F1925" s="241">
        <v>1587491</v>
      </c>
      <c r="G1925" s="241">
        <v>232352</v>
      </c>
      <c r="H1925" s="241">
        <v>11088187</v>
      </c>
    </row>
    <row r="1926" spans="1:8" x14ac:dyDescent="0.25">
      <c r="A1926" s="79" t="s">
        <v>602</v>
      </c>
      <c r="B1926" s="241">
        <v>3068096</v>
      </c>
      <c r="C1926" s="241">
        <v>1586792</v>
      </c>
      <c r="D1926" s="241">
        <v>441669</v>
      </c>
      <c r="E1926" s="241">
        <v>1008106</v>
      </c>
      <c r="F1926" s="241">
        <v>1490554</v>
      </c>
      <c r="G1926" s="241">
        <v>417339</v>
      </c>
      <c r="H1926" s="241">
        <v>8012556</v>
      </c>
    </row>
    <row r="1927" spans="1:8" x14ac:dyDescent="0.25">
      <c r="A1927" s="79" t="s">
        <v>603</v>
      </c>
      <c r="B1927" s="241">
        <v>7646604</v>
      </c>
      <c r="C1927" s="241">
        <v>2956284</v>
      </c>
      <c r="D1927" s="241">
        <v>750053</v>
      </c>
      <c r="E1927" s="241">
        <v>1139232</v>
      </c>
      <c r="F1927" s="241">
        <v>2034028</v>
      </c>
      <c r="G1927" s="241">
        <v>380773</v>
      </c>
      <c r="H1927" s="241">
        <v>14906974</v>
      </c>
    </row>
    <row r="1928" spans="1:8" x14ac:dyDescent="0.25">
      <c r="A1928" s="79" t="s">
        <v>604</v>
      </c>
      <c r="B1928" s="241">
        <v>5321468</v>
      </c>
      <c r="C1928" s="241">
        <v>2103398</v>
      </c>
      <c r="D1928" s="241">
        <v>548577</v>
      </c>
      <c r="E1928" s="241">
        <v>951402</v>
      </c>
      <c r="F1928" s="241">
        <v>1470692</v>
      </c>
      <c r="G1928" s="241">
        <v>278704</v>
      </c>
      <c r="H1928" s="241">
        <v>10674241</v>
      </c>
    </row>
    <row r="1929" spans="1:8" x14ac:dyDescent="0.25">
      <c r="A1929" s="79" t="s">
        <v>845</v>
      </c>
      <c r="B1929" s="241">
        <v>7723146</v>
      </c>
      <c r="C1929" s="241">
        <v>3983616</v>
      </c>
      <c r="D1929" s="241">
        <v>568045</v>
      </c>
      <c r="E1929" s="241">
        <v>1264218</v>
      </c>
      <c r="F1929" s="241">
        <v>2609418</v>
      </c>
      <c r="G1929" s="241">
        <v>355459</v>
      </c>
      <c r="H1929" s="241">
        <v>16503902</v>
      </c>
    </row>
    <row r="1930" spans="1:8" x14ac:dyDescent="0.25">
      <c r="A1930" s="79" t="s">
        <v>747</v>
      </c>
      <c r="B1930" s="241">
        <v>4825566</v>
      </c>
      <c r="C1930" s="241">
        <v>3096972</v>
      </c>
      <c r="D1930" s="241">
        <v>623704</v>
      </c>
      <c r="E1930" s="241">
        <v>862017</v>
      </c>
      <c r="F1930" s="241">
        <v>1714337</v>
      </c>
      <c r="G1930" s="241">
        <v>269098</v>
      </c>
      <c r="H1930" s="241">
        <v>11391694</v>
      </c>
    </row>
    <row r="1931" spans="1:8" x14ac:dyDescent="0.25">
      <c r="A1931" s="79" t="s">
        <v>607</v>
      </c>
      <c r="B1931" s="241">
        <v>4893667</v>
      </c>
      <c r="C1931" s="241">
        <v>2067887</v>
      </c>
      <c r="D1931" s="241">
        <v>361511</v>
      </c>
      <c r="E1931" s="241">
        <v>1072938</v>
      </c>
      <c r="F1931" s="241">
        <v>1642241</v>
      </c>
      <c r="G1931" s="241">
        <v>212965</v>
      </c>
      <c r="H1931" s="241">
        <v>10251209</v>
      </c>
    </row>
    <row r="1932" spans="1:8" x14ac:dyDescent="0.25">
      <c r="A1932" s="79" t="s">
        <v>608</v>
      </c>
      <c r="B1932" s="241">
        <v>5941637</v>
      </c>
      <c r="C1932" s="241">
        <v>1972263</v>
      </c>
      <c r="D1932" s="241">
        <v>670946</v>
      </c>
      <c r="E1932" s="241">
        <v>955420</v>
      </c>
      <c r="F1932" s="241">
        <v>1485027</v>
      </c>
      <c r="G1932" s="241">
        <v>275162</v>
      </c>
      <c r="H1932" s="241">
        <v>11300455</v>
      </c>
    </row>
    <row r="1933" spans="1:8" x14ac:dyDescent="0.25">
      <c r="A1933" s="79" t="s">
        <v>609</v>
      </c>
      <c r="B1933" s="241">
        <v>3642040</v>
      </c>
      <c r="C1933" s="241">
        <v>1845065</v>
      </c>
      <c r="D1933" s="241">
        <v>545489</v>
      </c>
      <c r="E1933" s="241">
        <v>1058233</v>
      </c>
      <c r="F1933" s="241">
        <v>3483861</v>
      </c>
      <c r="G1933" s="241">
        <v>210974</v>
      </c>
      <c r="H1933" s="241">
        <v>10785662</v>
      </c>
    </row>
    <row r="1934" spans="1:8" x14ac:dyDescent="0.25">
      <c r="A1934" s="79" t="s">
        <v>846</v>
      </c>
      <c r="B1934" s="241">
        <v>5878228</v>
      </c>
      <c r="C1934" s="241">
        <v>1914718</v>
      </c>
      <c r="D1934" s="241">
        <v>627240</v>
      </c>
      <c r="E1934" s="241">
        <v>1204152</v>
      </c>
      <c r="F1934" s="241">
        <v>1411167</v>
      </c>
      <c r="G1934" s="241">
        <v>419657</v>
      </c>
      <c r="H1934" s="241">
        <v>11455162</v>
      </c>
    </row>
    <row r="1935" spans="1:8" x14ac:dyDescent="0.25">
      <c r="A1935" s="79" t="s">
        <v>748</v>
      </c>
      <c r="B1935" s="241">
        <v>5134420</v>
      </c>
      <c r="C1935" s="241">
        <v>2428337</v>
      </c>
      <c r="D1935" s="241">
        <v>589310</v>
      </c>
      <c r="E1935" s="241">
        <v>933913</v>
      </c>
      <c r="F1935" s="241">
        <v>1436769</v>
      </c>
      <c r="G1935" s="241">
        <v>327713</v>
      </c>
      <c r="H1935" s="241">
        <v>10850462</v>
      </c>
    </row>
    <row r="1936" spans="1:8" x14ac:dyDescent="0.25">
      <c r="A1936" s="79" t="s">
        <v>612</v>
      </c>
      <c r="B1936" s="241">
        <v>4087440</v>
      </c>
      <c r="C1936" s="241">
        <v>2076238</v>
      </c>
      <c r="D1936" s="241">
        <v>354769</v>
      </c>
      <c r="E1936" s="241">
        <v>823578</v>
      </c>
      <c r="F1936" s="241">
        <v>1147439</v>
      </c>
      <c r="G1936" s="241">
        <v>332089</v>
      </c>
      <c r="H1936" s="241">
        <v>8821553</v>
      </c>
    </row>
    <row r="1937" spans="1:8" x14ac:dyDescent="0.25">
      <c r="A1937" s="79" t="s">
        <v>613</v>
      </c>
      <c r="B1937" s="241">
        <v>5858667</v>
      </c>
      <c r="C1937" s="241">
        <v>2228639</v>
      </c>
      <c r="D1937" s="241">
        <v>614441</v>
      </c>
      <c r="E1937" s="241">
        <v>987003</v>
      </c>
      <c r="F1937" s="241">
        <v>1369321</v>
      </c>
      <c r="G1937" s="241">
        <v>486819</v>
      </c>
      <c r="H1937" s="241">
        <v>11544890</v>
      </c>
    </row>
    <row r="1938" spans="1:8" x14ac:dyDescent="0.25">
      <c r="A1938" s="79" t="s">
        <v>614</v>
      </c>
      <c r="B1938" s="241">
        <v>12081910</v>
      </c>
      <c r="C1938" s="241">
        <v>2755617</v>
      </c>
      <c r="D1938" s="241">
        <v>924407</v>
      </c>
      <c r="E1938" s="241">
        <v>961960</v>
      </c>
      <c r="F1938" s="241">
        <v>1431835</v>
      </c>
      <c r="G1938" s="241">
        <v>294294</v>
      </c>
      <c r="H1938" s="241">
        <v>18450023</v>
      </c>
    </row>
    <row r="1939" spans="1:8" x14ac:dyDescent="0.25">
      <c r="A1939" s="79" t="s">
        <v>847</v>
      </c>
      <c r="B1939" s="241">
        <v>9763850</v>
      </c>
      <c r="C1939" s="241">
        <v>4658448</v>
      </c>
      <c r="D1939" s="241">
        <v>818969</v>
      </c>
      <c r="E1939" s="241">
        <v>896026</v>
      </c>
      <c r="F1939" s="241">
        <v>1973289</v>
      </c>
      <c r="G1939" s="241">
        <v>310082</v>
      </c>
      <c r="H1939" s="241">
        <v>18420664</v>
      </c>
    </row>
    <row r="1940" spans="1:8" x14ac:dyDescent="0.25">
      <c r="A1940" s="230" t="s">
        <v>933</v>
      </c>
      <c r="B1940" s="230">
        <f>SUM(B1918:B1939)</f>
        <v>136818208</v>
      </c>
      <c r="C1940" s="230">
        <f t="shared" ref="C1940:H1940" si="151">SUM(C1918:C1939)</f>
        <v>53040123</v>
      </c>
      <c r="D1940" s="230">
        <f t="shared" si="151"/>
        <v>12820585</v>
      </c>
      <c r="E1940" s="230">
        <f t="shared" si="151"/>
        <v>23676389</v>
      </c>
      <c r="F1940" s="230">
        <f t="shared" si="151"/>
        <v>35985173</v>
      </c>
      <c r="G1940" s="230">
        <f t="shared" si="151"/>
        <v>7011393</v>
      </c>
      <c r="H1940" s="230">
        <f t="shared" si="151"/>
        <v>269351871</v>
      </c>
    </row>
    <row r="1941" spans="1:8" x14ac:dyDescent="0.25">
      <c r="A1941" s="225" t="s">
        <v>934</v>
      </c>
      <c r="B1941" s="254">
        <f>B1940/22</f>
        <v>6219009.4545454541</v>
      </c>
      <c r="C1941" s="254">
        <f t="shared" ref="C1941:H1941" si="152">C1940/22</f>
        <v>2410914.6818181816</v>
      </c>
      <c r="D1941" s="254">
        <f t="shared" si="152"/>
        <v>582753.86363636365</v>
      </c>
      <c r="E1941" s="254">
        <f t="shared" si="152"/>
        <v>1076199.5</v>
      </c>
      <c r="F1941" s="254">
        <f t="shared" si="152"/>
        <v>1635689.6818181819</v>
      </c>
      <c r="G1941" s="254">
        <f t="shared" si="152"/>
        <v>318699.68181818182</v>
      </c>
      <c r="H1941" s="254">
        <f t="shared" si="152"/>
        <v>12243266.863636363</v>
      </c>
    </row>
    <row r="1943" spans="1:8" x14ac:dyDescent="0.25">
      <c r="A1943" s="79" t="s">
        <v>362</v>
      </c>
      <c r="B1943" s="241">
        <v>11844610</v>
      </c>
      <c r="C1943" s="241">
        <v>4905724</v>
      </c>
      <c r="D1943" s="241">
        <v>988813</v>
      </c>
      <c r="E1943" s="241">
        <v>1032555</v>
      </c>
      <c r="F1943" s="241">
        <v>1547531</v>
      </c>
      <c r="G1943" s="241">
        <v>308892</v>
      </c>
      <c r="H1943" s="241">
        <v>20628125</v>
      </c>
    </row>
    <row r="1944" spans="1:8" x14ac:dyDescent="0.25">
      <c r="A1944" s="79" t="s">
        <v>117</v>
      </c>
      <c r="B1944" s="241">
        <v>5052156</v>
      </c>
      <c r="C1944" s="241">
        <v>2449678</v>
      </c>
      <c r="D1944" s="241">
        <v>471803</v>
      </c>
      <c r="E1944" s="241">
        <v>896736</v>
      </c>
      <c r="F1944" s="241">
        <v>1154354</v>
      </c>
      <c r="G1944" s="241">
        <v>208807</v>
      </c>
      <c r="H1944" s="241">
        <v>10233534</v>
      </c>
    </row>
    <row r="1945" spans="1:8" x14ac:dyDescent="0.25">
      <c r="A1945" s="79" t="s">
        <v>116</v>
      </c>
      <c r="B1945" s="241">
        <v>5529619</v>
      </c>
      <c r="C1945" s="241">
        <v>3401290</v>
      </c>
      <c r="D1945" s="241">
        <v>750914</v>
      </c>
      <c r="E1945" s="241">
        <v>795388</v>
      </c>
      <c r="F1945" s="241">
        <v>1455171</v>
      </c>
      <c r="G1945" s="241">
        <v>293488</v>
      </c>
      <c r="H1945" s="241">
        <v>12225870</v>
      </c>
    </row>
    <row r="1946" spans="1:8" x14ac:dyDescent="0.25">
      <c r="A1946" s="79" t="s">
        <v>115</v>
      </c>
      <c r="B1946" s="241">
        <v>6589031</v>
      </c>
      <c r="C1946" s="241">
        <v>2783596</v>
      </c>
      <c r="D1946" s="241">
        <v>844873</v>
      </c>
      <c r="E1946" s="241">
        <v>1023770</v>
      </c>
      <c r="F1946" s="241">
        <v>1464177</v>
      </c>
      <c r="G1946" s="241">
        <v>367189</v>
      </c>
      <c r="H1946" s="241">
        <v>13072636</v>
      </c>
    </row>
    <row r="1947" spans="1:8" x14ac:dyDescent="0.25">
      <c r="A1947" s="79" t="s">
        <v>114</v>
      </c>
      <c r="B1947" s="241">
        <v>6581884</v>
      </c>
      <c r="C1947" s="241">
        <v>3280237</v>
      </c>
      <c r="D1947" s="241">
        <v>753398</v>
      </c>
      <c r="E1947" s="241">
        <v>1077582</v>
      </c>
      <c r="F1947" s="241">
        <v>1787569</v>
      </c>
      <c r="G1947" s="241">
        <v>331108</v>
      </c>
      <c r="H1947" s="241">
        <v>13811778</v>
      </c>
    </row>
    <row r="1948" spans="1:8" x14ac:dyDescent="0.25">
      <c r="A1948" s="79" t="s">
        <v>361</v>
      </c>
      <c r="B1948" s="241">
        <v>8877591</v>
      </c>
      <c r="C1948" s="241">
        <v>3264888</v>
      </c>
      <c r="D1948" s="241">
        <v>849856</v>
      </c>
      <c r="E1948" s="241">
        <v>1109435</v>
      </c>
      <c r="F1948" s="241">
        <v>1389208</v>
      </c>
      <c r="G1948" s="241">
        <v>339179</v>
      </c>
      <c r="H1948" s="241">
        <v>15830157</v>
      </c>
    </row>
    <row r="1949" spans="1:8" x14ac:dyDescent="0.25">
      <c r="A1949" s="79" t="s">
        <v>112</v>
      </c>
      <c r="B1949" s="241">
        <v>3882832</v>
      </c>
      <c r="C1949" s="241">
        <v>1998016</v>
      </c>
      <c r="D1949" s="241">
        <v>448067</v>
      </c>
      <c r="E1949" s="241">
        <v>1367402</v>
      </c>
      <c r="F1949" s="241">
        <v>1330094</v>
      </c>
      <c r="G1949" s="241">
        <v>214319</v>
      </c>
      <c r="H1949" s="241">
        <v>9240730</v>
      </c>
    </row>
    <row r="1950" spans="1:8" x14ac:dyDescent="0.25">
      <c r="A1950" s="79" t="s">
        <v>111</v>
      </c>
      <c r="B1950" s="241">
        <v>5085133</v>
      </c>
      <c r="C1950" s="241">
        <v>2033055</v>
      </c>
      <c r="D1950" s="241">
        <v>511889</v>
      </c>
      <c r="E1950" s="241">
        <v>1718585</v>
      </c>
      <c r="F1950" s="241">
        <v>1478272</v>
      </c>
      <c r="G1950" s="241">
        <v>286159</v>
      </c>
      <c r="H1950" s="241">
        <v>11113093</v>
      </c>
    </row>
    <row r="1951" spans="1:8" x14ac:dyDescent="0.25">
      <c r="A1951" s="79" t="s">
        <v>110</v>
      </c>
      <c r="B1951" s="241">
        <v>6422017</v>
      </c>
      <c r="C1951" s="241">
        <v>1852921</v>
      </c>
      <c r="D1951" s="241">
        <v>760193</v>
      </c>
      <c r="E1951" s="241">
        <v>1242081</v>
      </c>
      <c r="F1951" s="241">
        <v>1815005</v>
      </c>
      <c r="G1951" s="241">
        <v>313276</v>
      </c>
      <c r="H1951" s="241">
        <v>12405493</v>
      </c>
    </row>
    <row r="1952" spans="1:8" x14ac:dyDescent="0.25">
      <c r="A1952" s="79" t="s">
        <v>109</v>
      </c>
      <c r="B1952" s="241">
        <v>6991467</v>
      </c>
      <c r="C1952" s="241">
        <v>1850170</v>
      </c>
      <c r="D1952" s="241">
        <v>571047</v>
      </c>
      <c r="E1952" s="241">
        <v>1059563</v>
      </c>
      <c r="F1952" s="241">
        <v>2033815</v>
      </c>
      <c r="G1952" s="241">
        <v>250828</v>
      </c>
      <c r="H1952" s="241">
        <v>12756890</v>
      </c>
    </row>
    <row r="1953" spans="1:8" x14ac:dyDescent="0.25">
      <c r="A1953" s="79" t="s">
        <v>360</v>
      </c>
      <c r="B1953" s="241">
        <v>8383608</v>
      </c>
      <c r="C1953" s="241">
        <v>3289476</v>
      </c>
      <c r="D1953" s="241">
        <v>707294</v>
      </c>
      <c r="E1953" s="241">
        <v>1108373</v>
      </c>
      <c r="F1953" s="241">
        <v>1653223</v>
      </c>
      <c r="G1953" s="241">
        <v>393157</v>
      </c>
      <c r="H1953" s="241">
        <v>15535131</v>
      </c>
    </row>
    <row r="1954" spans="1:8" x14ac:dyDescent="0.25">
      <c r="A1954" s="79" t="s">
        <v>107</v>
      </c>
      <c r="B1954" s="241">
        <v>4174090</v>
      </c>
      <c r="C1954" s="241">
        <v>1616592</v>
      </c>
      <c r="D1954" s="241">
        <v>423449</v>
      </c>
      <c r="E1954" s="241">
        <v>874095</v>
      </c>
      <c r="F1954" s="241">
        <v>1332051</v>
      </c>
      <c r="G1954" s="241">
        <v>207223</v>
      </c>
      <c r="H1954" s="241">
        <v>8627500</v>
      </c>
    </row>
    <row r="1955" spans="1:8" x14ac:dyDescent="0.25">
      <c r="A1955" s="79" t="s">
        <v>106</v>
      </c>
      <c r="B1955" s="241">
        <v>4770432</v>
      </c>
      <c r="C1955" s="241">
        <v>1567603</v>
      </c>
      <c r="D1955" s="241">
        <v>609754</v>
      </c>
      <c r="E1955" s="241">
        <v>941802</v>
      </c>
      <c r="F1955" s="241">
        <v>1669127</v>
      </c>
      <c r="G1955" s="241">
        <v>246526</v>
      </c>
      <c r="H1955" s="241">
        <v>9805244</v>
      </c>
    </row>
    <row r="1956" spans="1:8" x14ac:dyDescent="0.25">
      <c r="A1956" s="79" t="s">
        <v>105</v>
      </c>
      <c r="B1956" s="241">
        <v>7105000</v>
      </c>
      <c r="C1956" s="241">
        <v>1818977</v>
      </c>
      <c r="D1956" s="241">
        <v>819217</v>
      </c>
      <c r="E1956" s="241">
        <v>1122671</v>
      </c>
      <c r="F1956" s="241">
        <v>1337067</v>
      </c>
      <c r="G1956" s="241">
        <v>292424</v>
      </c>
      <c r="H1956" s="241">
        <v>12495356</v>
      </c>
    </row>
    <row r="1957" spans="1:8" x14ac:dyDescent="0.25">
      <c r="A1957" s="79" t="s">
        <v>104</v>
      </c>
      <c r="B1957" s="241">
        <v>6881737</v>
      </c>
      <c r="C1957" s="241">
        <v>1634604</v>
      </c>
      <c r="D1957" s="241">
        <v>569444</v>
      </c>
      <c r="E1957" s="241">
        <v>1045124</v>
      </c>
      <c r="F1957" s="241">
        <v>1457099</v>
      </c>
      <c r="G1957" s="241">
        <v>326156</v>
      </c>
      <c r="H1957" s="241">
        <v>11914164</v>
      </c>
    </row>
    <row r="1958" spans="1:8" x14ac:dyDescent="0.25">
      <c r="A1958" s="79" t="s">
        <v>359</v>
      </c>
      <c r="B1958" s="241">
        <v>7951598</v>
      </c>
      <c r="C1958" s="241">
        <v>2023659</v>
      </c>
      <c r="D1958" s="241">
        <v>753654</v>
      </c>
      <c r="E1958" s="241">
        <v>1163360</v>
      </c>
      <c r="F1958" s="241">
        <v>1082296</v>
      </c>
      <c r="G1958" s="241">
        <v>270223</v>
      </c>
      <c r="H1958" s="241">
        <v>13244790</v>
      </c>
    </row>
    <row r="1959" spans="1:8" x14ac:dyDescent="0.25">
      <c r="A1959" s="79" t="s">
        <v>102</v>
      </c>
      <c r="B1959" s="241">
        <v>7118985</v>
      </c>
      <c r="C1959" s="241">
        <v>1497084</v>
      </c>
      <c r="D1959" s="241">
        <v>450389</v>
      </c>
      <c r="E1959" s="241">
        <v>906247</v>
      </c>
      <c r="F1959" s="241">
        <v>881413</v>
      </c>
      <c r="G1959" s="241">
        <v>174060</v>
      </c>
      <c r="H1959" s="241">
        <v>11028178</v>
      </c>
    </row>
    <row r="1960" spans="1:8" x14ac:dyDescent="0.25">
      <c r="A1960" s="79" t="s">
        <v>101</v>
      </c>
      <c r="B1960" s="241">
        <v>11437567</v>
      </c>
      <c r="C1960" s="241">
        <v>1571634</v>
      </c>
      <c r="D1960" s="241">
        <v>641944</v>
      </c>
      <c r="E1960" s="241">
        <v>1101442</v>
      </c>
      <c r="F1960" s="241">
        <v>1149333</v>
      </c>
      <c r="G1960" s="241">
        <v>314813</v>
      </c>
      <c r="H1960" s="241">
        <v>16216733</v>
      </c>
    </row>
    <row r="1961" spans="1:8" x14ac:dyDescent="0.25">
      <c r="A1961" s="79" t="s">
        <v>100</v>
      </c>
      <c r="B1961" s="241">
        <v>13213477</v>
      </c>
      <c r="C1961" s="241">
        <v>1321592</v>
      </c>
      <c r="D1961" s="241">
        <v>751847</v>
      </c>
      <c r="E1961" s="241">
        <v>882673</v>
      </c>
      <c r="F1961" s="241">
        <v>1271196</v>
      </c>
      <c r="G1961" s="241">
        <v>259949</v>
      </c>
      <c r="H1961" s="241">
        <v>17700734</v>
      </c>
    </row>
    <row r="1962" spans="1:8" x14ac:dyDescent="0.25">
      <c r="A1962" s="79" t="s">
        <v>99</v>
      </c>
      <c r="B1962" s="241">
        <v>9764338</v>
      </c>
      <c r="C1962" s="241">
        <v>1837406</v>
      </c>
      <c r="D1962" s="241">
        <v>674731</v>
      </c>
      <c r="E1962" s="241">
        <v>960416</v>
      </c>
      <c r="F1962" s="241">
        <v>1859415</v>
      </c>
      <c r="G1962" s="241">
        <v>298759</v>
      </c>
      <c r="H1962" s="241">
        <v>15395065</v>
      </c>
    </row>
    <row r="1963" spans="1:8" x14ac:dyDescent="0.25">
      <c r="A1963" s="79" t="s">
        <v>358</v>
      </c>
      <c r="B1963" s="241">
        <v>5575478</v>
      </c>
      <c r="C1963" s="241">
        <v>2018942</v>
      </c>
      <c r="D1963" s="241">
        <v>696607</v>
      </c>
      <c r="E1963" s="241">
        <v>793568</v>
      </c>
      <c r="F1963" s="241">
        <v>1271314</v>
      </c>
      <c r="G1963" s="241">
        <v>197710</v>
      </c>
      <c r="H1963" s="241">
        <v>10553619</v>
      </c>
    </row>
    <row r="1964" spans="1:8" x14ac:dyDescent="0.25">
      <c r="A1964" s="230" t="s">
        <v>936</v>
      </c>
      <c r="B1964" s="241">
        <v>153232650</v>
      </c>
      <c r="C1964" s="241">
        <v>48017144</v>
      </c>
      <c r="D1964" s="241">
        <v>14049183</v>
      </c>
      <c r="E1964" s="241">
        <v>22222868</v>
      </c>
      <c r="F1964" s="241">
        <v>30418730</v>
      </c>
      <c r="G1964" s="241">
        <v>5894245</v>
      </c>
      <c r="H1964" s="241">
        <v>273834820</v>
      </c>
    </row>
    <row r="1965" spans="1:8" x14ac:dyDescent="0.25">
      <c r="A1965" s="225" t="s">
        <v>935</v>
      </c>
      <c r="B1965" s="225">
        <v>7296792.8571428573</v>
      </c>
      <c r="C1965" s="225">
        <v>2286530.6666666665</v>
      </c>
      <c r="D1965" s="225">
        <v>669008.71428571432</v>
      </c>
      <c r="E1965" s="225">
        <v>1058231.8095238095</v>
      </c>
      <c r="F1965" s="225">
        <v>1448510.9523809524</v>
      </c>
      <c r="G1965" s="225">
        <v>280678.33333333331</v>
      </c>
      <c r="H1965" s="225">
        <v>13039753.333333334</v>
      </c>
    </row>
    <row r="1967" spans="1:8" ht="21" customHeight="1" x14ac:dyDescent="0.35">
      <c r="A1967" s="117">
        <v>2014</v>
      </c>
    </row>
    <row r="1968" spans="1:8" x14ac:dyDescent="0.25">
      <c r="A1968" s="79" t="s">
        <v>642</v>
      </c>
      <c r="B1968" s="241">
        <v>6971410</v>
      </c>
      <c r="C1968" s="241">
        <v>2059265</v>
      </c>
      <c r="D1968" s="241">
        <v>1068086</v>
      </c>
      <c r="E1968" s="241">
        <v>859775</v>
      </c>
      <c r="F1968" s="241">
        <v>1644896</v>
      </c>
      <c r="G1968" s="241">
        <v>389690</v>
      </c>
      <c r="H1968" s="241">
        <v>12993122</v>
      </c>
    </row>
    <row r="1969" spans="1:8" x14ac:dyDescent="0.25">
      <c r="A1969" s="79" t="s">
        <v>643</v>
      </c>
      <c r="B1969" s="241">
        <v>6789051</v>
      </c>
      <c r="C1969" s="241">
        <v>2122570</v>
      </c>
      <c r="D1969" s="241">
        <v>885356</v>
      </c>
      <c r="E1969" s="241">
        <v>1189694</v>
      </c>
      <c r="F1969" s="241">
        <v>1612366</v>
      </c>
      <c r="G1969" s="241">
        <v>247025</v>
      </c>
      <c r="H1969" s="241">
        <v>12846062</v>
      </c>
    </row>
    <row r="1970" spans="1:8" x14ac:dyDescent="0.25">
      <c r="A1970" s="79" t="s">
        <v>856</v>
      </c>
      <c r="B1970" s="241">
        <v>8630837</v>
      </c>
      <c r="C1970" s="241">
        <v>2590179</v>
      </c>
      <c r="D1970" s="241">
        <v>1432052</v>
      </c>
      <c r="E1970" s="241">
        <v>1283949</v>
      </c>
      <c r="F1970" s="241">
        <v>1392037</v>
      </c>
      <c r="G1970" s="241">
        <v>305591</v>
      </c>
      <c r="H1970" s="241">
        <v>15634645</v>
      </c>
    </row>
    <row r="1971" spans="1:8" x14ac:dyDescent="0.25">
      <c r="A1971" s="79" t="s">
        <v>857</v>
      </c>
      <c r="B1971" s="241">
        <v>10878999</v>
      </c>
      <c r="C1971" s="241">
        <v>2931771</v>
      </c>
      <c r="D1971" s="241">
        <v>1099711</v>
      </c>
      <c r="E1971" s="241">
        <v>1000836</v>
      </c>
      <c r="F1971" s="241">
        <v>1288683</v>
      </c>
      <c r="G1971" s="241">
        <v>239576</v>
      </c>
      <c r="H1971" s="241">
        <v>17439576</v>
      </c>
    </row>
    <row r="1972" spans="1:8" x14ac:dyDescent="0.25">
      <c r="A1972" s="79" t="s">
        <v>645</v>
      </c>
      <c r="B1972" s="241">
        <v>5869908</v>
      </c>
      <c r="C1972" s="241">
        <v>1970240</v>
      </c>
      <c r="D1972" s="241">
        <v>1299527</v>
      </c>
      <c r="E1972" s="241">
        <v>820813</v>
      </c>
      <c r="F1972" s="241">
        <v>1427450</v>
      </c>
      <c r="G1972" s="241">
        <v>257880</v>
      </c>
      <c r="H1972" s="241">
        <v>11645818</v>
      </c>
    </row>
    <row r="1973" spans="1:8" x14ac:dyDescent="0.25">
      <c r="A1973" s="79" t="s">
        <v>646</v>
      </c>
      <c r="B1973" s="241">
        <v>7622253</v>
      </c>
      <c r="C1973" s="241">
        <v>3125919</v>
      </c>
      <c r="D1973" s="241">
        <v>1800025</v>
      </c>
      <c r="E1973" s="241">
        <v>1012963</v>
      </c>
      <c r="F1973" s="241">
        <v>1693927</v>
      </c>
      <c r="G1973" s="241">
        <v>324588</v>
      </c>
      <c r="H1973" s="241">
        <v>15579675</v>
      </c>
    </row>
    <row r="1974" spans="1:8" x14ac:dyDescent="0.25">
      <c r="A1974" s="79" t="s">
        <v>647</v>
      </c>
      <c r="B1974" s="241">
        <v>7309769</v>
      </c>
      <c r="C1974" s="241">
        <v>2897206</v>
      </c>
      <c r="D1974" s="241">
        <v>2137062</v>
      </c>
      <c r="E1974" s="241">
        <v>1061432</v>
      </c>
      <c r="F1974" s="241">
        <v>1733436</v>
      </c>
      <c r="G1974" s="241">
        <v>310450</v>
      </c>
      <c r="H1974" s="241">
        <v>15449355</v>
      </c>
    </row>
    <row r="1975" spans="1:8" x14ac:dyDescent="0.25">
      <c r="A1975" s="79" t="s">
        <v>858</v>
      </c>
      <c r="B1975" s="241">
        <v>7366758</v>
      </c>
      <c r="C1975" s="241">
        <v>3762379</v>
      </c>
      <c r="D1975" s="241">
        <v>1805809</v>
      </c>
      <c r="E1975" s="241">
        <v>1473807</v>
      </c>
      <c r="F1975" s="241">
        <v>2209394</v>
      </c>
      <c r="G1975" s="241">
        <v>376895</v>
      </c>
      <c r="H1975" s="241">
        <v>16995042</v>
      </c>
    </row>
    <row r="1976" spans="1:8" x14ac:dyDescent="0.25">
      <c r="A1976" s="79" t="s">
        <v>759</v>
      </c>
      <c r="B1976" s="241">
        <v>9484020</v>
      </c>
      <c r="C1976" s="241">
        <v>4616240</v>
      </c>
      <c r="D1976" s="241">
        <v>1281568</v>
      </c>
      <c r="E1976" s="241">
        <v>948789</v>
      </c>
      <c r="F1976" s="241">
        <v>1518628</v>
      </c>
      <c r="G1976" s="241">
        <v>343985</v>
      </c>
      <c r="H1976" s="241">
        <v>18193230</v>
      </c>
    </row>
    <row r="1977" spans="1:8" x14ac:dyDescent="0.25">
      <c r="A1977" s="79" t="s">
        <v>650</v>
      </c>
      <c r="B1977" s="241">
        <v>6316164</v>
      </c>
      <c r="C1977" s="241">
        <v>3810764</v>
      </c>
      <c r="D1977" s="241">
        <v>705688</v>
      </c>
      <c r="E1977" s="241">
        <v>860258</v>
      </c>
      <c r="F1977" s="241">
        <v>1484035</v>
      </c>
      <c r="G1977" s="241">
        <v>239809</v>
      </c>
      <c r="H1977" s="241">
        <v>13416718</v>
      </c>
    </row>
    <row r="1978" spans="1:8" x14ac:dyDescent="0.25">
      <c r="A1978" s="79" t="s">
        <v>651</v>
      </c>
      <c r="B1978" s="241">
        <v>7964693</v>
      </c>
      <c r="C1978" s="241">
        <v>4401456</v>
      </c>
      <c r="D1978" s="241">
        <v>913467</v>
      </c>
      <c r="E1978" s="241">
        <v>959772</v>
      </c>
      <c r="F1978" s="241">
        <v>1704556</v>
      </c>
      <c r="G1978" s="241">
        <v>337336</v>
      </c>
      <c r="H1978" s="241">
        <v>16281280</v>
      </c>
    </row>
    <row r="1979" spans="1:8" x14ac:dyDescent="0.25">
      <c r="A1979" s="79" t="s">
        <v>652</v>
      </c>
      <c r="B1979" s="241">
        <v>13646187</v>
      </c>
      <c r="C1979" s="241">
        <v>3977339</v>
      </c>
      <c r="D1979" s="241">
        <v>1165638</v>
      </c>
      <c r="E1979" s="241">
        <v>761293</v>
      </c>
      <c r="F1979" s="241">
        <v>1673733</v>
      </c>
      <c r="G1979" s="241">
        <v>269901</v>
      </c>
      <c r="H1979" s="241">
        <v>21494091</v>
      </c>
    </row>
    <row r="1980" spans="1:8" x14ac:dyDescent="0.25">
      <c r="A1980" s="79" t="s">
        <v>859</v>
      </c>
      <c r="B1980" s="241">
        <v>11387895</v>
      </c>
      <c r="C1980" s="241">
        <v>2944805</v>
      </c>
      <c r="D1980" s="241">
        <v>1013888</v>
      </c>
      <c r="E1980" s="241">
        <v>857841</v>
      </c>
      <c r="F1980" s="241">
        <v>1800398</v>
      </c>
      <c r="G1980" s="241">
        <v>319661</v>
      </c>
      <c r="H1980" s="241">
        <v>18324488</v>
      </c>
    </row>
    <row r="1981" spans="1:8" x14ac:dyDescent="0.25">
      <c r="A1981" s="79" t="s">
        <v>760</v>
      </c>
      <c r="B1981" s="241">
        <v>7519550</v>
      </c>
      <c r="C1981" s="241">
        <v>2832463</v>
      </c>
      <c r="D1981" s="241">
        <v>1135061</v>
      </c>
      <c r="E1981" s="241">
        <v>1040738</v>
      </c>
      <c r="F1981" s="241">
        <v>1435484</v>
      </c>
      <c r="G1981" s="241">
        <v>382417</v>
      </c>
      <c r="H1981" s="241">
        <v>14345713</v>
      </c>
    </row>
    <row r="1982" spans="1:8" x14ac:dyDescent="0.25">
      <c r="A1982" s="79" t="s">
        <v>655</v>
      </c>
      <c r="B1982" s="241">
        <v>7129730</v>
      </c>
      <c r="C1982" s="241">
        <v>2518182</v>
      </c>
      <c r="D1982" s="241">
        <v>771535</v>
      </c>
      <c r="E1982" s="241">
        <v>1238674</v>
      </c>
      <c r="F1982" s="241">
        <v>1364294</v>
      </c>
      <c r="G1982" s="241">
        <v>380782</v>
      </c>
      <c r="H1982" s="241">
        <v>13403197</v>
      </c>
    </row>
    <row r="1983" spans="1:8" x14ac:dyDescent="0.25">
      <c r="A1983" s="79" t="s">
        <v>656</v>
      </c>
      <c r="B1983" s="241">
        <v>6222457</v>
      </c>
      <c r="C1983" s="241">
        <v>2547856</v>
      </c>
      <c r="D1983" s="241">
        <v>853099</v>
      </c>
      <c r="E1983" s="241">
        <v>993748</v>
      </c>
      <c r="F1983" s="241">
        <v>1512615</v>
      </c>
      <c r="G1983" s="241">
        <v>360141</v>
      </c>
      <c r="H1983" s="241">
        <v>12489916</v>
      </c>
    </row>
    <row r="1984" spans="1:8" x14ac:dyDescent="0.25">
      <c r="A1984" s="79" t="s">
        <v>657</v>
      </c>
      <c r="B1984" s="241">
        <v>5275121</v>
      </c>
      <c r="C1984" s="241">
        <v>2512323</v>
      </c>
      <c r="D1984" s="241">
        <v>803695</v>
      </c>
      <c r="E1984" s="241">
        <v>1022385</v>
      </c>
      <c r="F1984" s="241">
        <v>1664981</v>
      </c>
      <c r="G1984" s="241">
        <v>331031</v>
      </c>
      <c r="H1984" s="241">
        <v>11609536</v>
      </c>
    </row>
    <row r="1985" spans="1:8" x14ac:dyDescent="0.25">
      <c r="A1985" s="79" t="s">
        <v>860</v>
      </c>
      <c r="B1985" s="241">
        <v>6675527</v>
      </c>
      <c r="C1985" s="241">
        <v>3983270</v>
      </c>
      <c r="D1985" s="241">
        <v>1114369</v>
      </c>
      <c r="E1985" s="241">
        <v>1110996</v>
      </c>
      <c r="F1985" s="241">
        <v>1589298</v>
      </c>
      <c r="G1985" s="241">
        <v>430796</v>
      </c>
      <c r="H1985" s="241">
        <v>14904256</v>
      </c>
    </row>
    <row r="1986" spans="1:8" x14ac:dyDescent="0.25">
      <c r="A1986" s="79" t="s">
        <v>761</v>
      </c>
      <c r="B1986" s="241">
        <v>10613450</v>
      </c>
      <c r="C1986" s="241">
        <v>2956559</v>
      </c>
      <c r="D1986" s="241">
        <v>906916</v>
      </c>
      <c r="E1986" s="241">
        <v>1003048</v>
      </c>
      <c r="F1986" s="241">
        <v>1363005</v>
      </c>
      <c r="G1986" s="241">
        <v>334034</v>
      </c>
      <c r="H1986" s="241">
        <v>17177012</v>
      </c>
    </row>
    <row r="1987" spans="1:8" x14ac:dyDescent="0.25">
      <c r="A1987" s="79" t="s">
        <v>660</v>
      </c>
      <c r="B1987" s="241">
        <v>7896439</v>
      </c>
      <c r="C1987" s="241">
        <v>2849625</v>
      </c>
      <c r="D1987" s="241">
        <v>826201</v>
      </c>
      <c r="E1987" s="241">
        <v>1018456</v>
      </c>
      <c r="F1987" s="241">
        <v>1429649</v>
      </c>
      <c r="G1987" s="241">
        <v>245819</v>
      </c>
      <c r="H1987" s="241">
        <v>14266189</v>
      </c>
    </row>
    <row r="1988" spans="1:8" x14ac:dyDescent="0.25">
      <c r="A1988" s="79" t="s">
        <v>661</v>
      </c>
      <c r="B1988" s="241">
        <v>7982933</v>
      </c>
      <c r="C1988" s="241">
        <v>3054119</v>
      </c>
      <c r="D1988" s="241">
        <v>1136169</v>
      </c>
      <c r="E1988" s="241">
        <v>1281860</v>
      </c>
      <c r="F1988" s="241">
        <v>1994132</v>
      </c>
      <c r="G1988" s="241">
        <v>399183</v>
      </c>
      <c r="H1988" s="241">
        <v>15848396</v>
      </c>
    </row>
    <row r="1989" spans="1:8" x14ac:dyDescent="0.25">
      <c r="A1989" s="230" t="s">
        <v>937</v>
      </c>
      <c r="B1989" s="241">
        <f>SUM(B1968:B1988)</f>
        <v>169553151</v>
      </c>
      <c r="C1989" s="241">
        <f t="shared" ref="C1989:H1989" si="153">SUM(C1968:C1988)</f>
        <v>64464530</v>
      </c>
      <c r="D1989" s="241">
        <f t="shared" si="153"/>
        <v>24154922</v>
      </c>
      <c r="E1989" s="241">
        <f t="shared" si="153"/>
        <v>21801127</v>
      </c>
      <c r="F1989" s="241">
        <f t="shared" si="153"/>
        <v>33536997</v>
      </c>
      <c r="G1989" s="241">
        <f t="shared" si="153"/>
        <v>6826590</v>
      </c>
      <c r="H1989" s="241">
        <f t="shared" si="153"/>
        <v>320337317</v>
      </c>
    </row>
    <row r="1990" spans="1:8" x14ac:dyDescent="0.25">
      <c r="A1990" s="225" t="s">
        <v>938</v>
      </c>
      <c r="B1990" s="225">
        <f>B1989/21</f>
        <v>8073959.5714285718</v>
      </c>
      <c r="C1990" s="225">
        <f t="shared" ref="C1990:H1990" si="154">C1989/21</f>
        <v>3069739.5238095238</v>
      </c>
      <c r="D1990" s="225">
        <f t="shared" si="154"/>
        <v>1150234.3809523811</v>
      </c>
      <c r="E1990" s="225">
        <f t="shared" si="154"/>
        <v>1038148.9047619047</v>
      </c>
      <c r="F1990" s="225">
        <f t="shared" si="154"/>
        <v>1596999.857142857</v>
      </c>
      <c r="G1990" s="225">
        <f t="shared" si="154"/>
        <v>325075.71428571426</v>
      </c>
      <c r="H1990" s="225">
        <f t="shared" si="154"/>
        <v>15254157.952380951</v>
      </c>
    </row>
    <row r="1992" spans="1:8" x14ac:dyDescent="0.25">
      <c r="A1992" s="79" t="s">
        <v>863</v>
      </c>
      <c r="B1992" s="241">
        <v>12878735</v>
      </c>
      <c r="C1992" s="241">
        <v>4149033</v>
      </c>
      <c r="D1992" s="241">
        <v>1077980</v>
      </c>
      <c r="E1992" s="241">
        <v>1093570</v>
      </c>
      <c r="F1992" s="241">
        <v>1852561</v>
      </c>
      <c r="G1992" s="241">
        <v>344861</v>
      </c>
      <c r="H1992" s="241">
        <v>21396740</v>
      </c>
    </row>
    <row r="1993" spans="1:8" x14ac:dyDescent="0.25">
      <c r="A1993" s="79" t="s">
        <v>864</v>
      </c>
      <c r="B1993" s="241">
        <v>9635091</v>
      </c>
      <c r="C1993" s="241">
        <v>4431529</v>
      </c>
      <c r="D1993" s="241">
        <v>1292896</v>
      </c>
      <c r="E1993" s="241">
        <v>998790</v>
      </c>
      <c r="F1993" s="241">
        <v>2223537</v>
      </c>
      <c r="G1993" s="241">
        <v>313425</v>
      </c>
      <c r="H1993" s="241">
        <v>18895268</v>
      </c>
    </row>
    <row r="1994" spans="1:8" x14ac:dyDescent="0.25">
      <c r="A1994" s="79" t="s">
        <v>764</v>
      </c>
      <c r="B1994" s="241">
        <v>11121678</v>
      </c>
      <c r="C1994" s="241">
        <v>2798291</v>
      </c>
      <c r="D1994" s="241">
        <v>1144132</v>
      </c>
      <c r="E1994" s="241">
        <v>822725</v>
      </c>
      <c r="F1994" s="241">
        <v>1724381</v>
      </c>
      <c r="G1994" s="241">
        <v>389161</v>
      </c>
      <c r="H1994" s="241">
        <v>18000368</v>
      </c>
    </row>
    <row r="1995" spans="1:8" x14ac:dyDescent="0.25">
      <c r="A1995" s="79" t="s">
        <v>767</v>
      </c>
      <c r="B1995" s="241">
        <v>6083692</v>
      </c>
      <c r="C1995" s="241">
        <v>2713688</v>
      </c>
      <c r="D1995" s="241">
        <v>969072</v>
      </c>
      <c r="E1995" s="241">
        <v>1033801</v>
      </c>
      <c r="F1995" s="241">
        <v>1349166</v>
      </c>
      <c r="G1995" s="241">
        <v>313740</v>
      </c>
      <c r="H1995" s="241">
        <v>12463159</v>
      </c>
    </row>
    <row r="1996" spans="1:8" x14ac:dyDescent="0.25">
      <c r="A1996" s="79" t="s">
        <v>768</v>
      </c>
      <c r="B1996" s="241">
        <v>9199053</v>
      </c>
      <c r="C1996" s="241">
        <v>3471698</v>
      </c>
      <c r="D1996" s="241">
        <v>1036545</v>
      </c>
      <c r="E1996" s="241">
        <v>1562049</v>
      </c>
      <c r="F1996" s="241">
        <v>1818950</v>
      </c>
      <c r="G1996" s="241">
        <v>292523</v>
      </c>
      <c r="H1996" s="241">
        <v>17380818</v>
      </c>
    </row>
    <row r="1997" spans="1:8" x14ac:dyDescent="0.25">
      <c r="A1997" s="79" t="s">
        <v>865</v>
      </c>
      <c r="B1997" s="241">
        <v>13500922</v>
      </c>
      <c r="C1997" s="241">
        <v>4171348</v>
      </c>
      <c r="D1997" s="241">
        <v>1201308</v>
      </c>
      <c r="E1997" s="241">
        <v>1090169</v>
      </c>
      <c r="F1997" s="241">
        <v>2148235</v>
      </c>
      <c r="G1997" s="241">
        <v>409455</v>
      </c>
      <c r="H1997" s="241">
        <v>22521437</v>
      </c>
    </row>
    <row r="1998" spans="1:8" x14ac:dyDescent="0.25">
      <c r="A1998" s="79" t="s">
        <v>866</v>
      </c>
      <c r="B1998" s="241">
        <v>13494381</v>
      </c>
      <c r="C1998" s="241">
        <v>5183210</v>
      </c>
      <c r="D1998" s="241">
        <v>1206256</v>
      </c>
      <c r="E1998" s="241">
        <v>1256931</v>
      </c>
      <c r="F1998" s="241">
        <v>2092965</v>
      </c>
      <c r="G1998" s="241">
        <v>357105</v>
      </c>
      <c r="H1998" s="241">
        <v>23590848</v>
      </c>
    </row>
    <row r="1999" spans="1:8" x14ac:dyDescent="0.25">
      <c r="A1999" s="79" t="s">
        <v>769</v>
      </c>
      <c r="B1999" s="241">
        <v>7240326</v>
      </c>
      <c r="C1999" s="241">
        <v>5175503</v>
      </c>
      <c r="D1999" s="241">
        <v>894831</v>
      </c>
      <c r="E1999" s="241">
        <v>1657500</v>
      </c>
      <c r="F1999" s="241">
        <v>1947515</v>
      </c>
      <c r="G1999" s="241">
        <v>293515</v>
      </c>
      <c r="H1999" s="241">
        <v>17209190</v>
      </c>
    </row>
    <row r="2000" spans="1:8" x14ac:dyDescent="0.25">
      <c r="A2000" s="79" t="s">
        <v>772</v>
      </c>
      <c r="B2000" s="241">
        <v>3748717</v>
      </c>
      <c r="C2000" s="241">
        <v>4896746</v>
      </c>
      <c r="D2000" s="241">
        <v>657734</v>
      </c>
      <c r="E2000" s="241">
        <v>1118436</v>
      </c>
      <c r="F2000" s="241">
        <v>1569944</v>
      </c>
      <c r="G2000" s="241">
        <v>242264</v>
      </c>
      <c r="H2000" s="241">
        <v>12233841</v>
      </c>
    </row>
    <row r="2001" spans="1:8" x14ac:dyDescent="0.25">
      <c r="A2001" s="79" t="s">
        <v>773</v>
      </c>
      <c r="B2001" s="241">
        <v>11923933</v>
      </c>
      <c r="C2001" s="241">
        <v>5262526</v>
      </c>
      <c r="D2001" s="241">
        <v>882152</v>
      </c>
      <c r="E2001" s="241">
        <v>1406359</v>
      </c>
      <c r="F2001" s="241">
        <v>2394628</v>
      </c>
      <c r="G2001" s="241">
        <v>253064</v>
      </c>
      <c r="H2001" s="241">
        <v>22122662</v>
      </c>
    </row>
    <row r="2002" spans="1:8" x14ac:dyDescent="0.25">
      <c r="A2002" s="79" t="s">
        <v>867</v>
      </c>
      <c r="B2002" s="241">
        <v>25088750</v>
      </c>
      <c r="C2002" s="241">
        <v>8129853</v>
      </c>
      <c r="D2002" s="241">
        <v>2032365</v>
      </c>
      <c r="E2002" s="241">
        <v>1383361</v>
      </c>
      <c r="F2002" s="241">
        <v>2420362</v>
      </c>
      <c r="G2002" s="241">
        <v>512373</v>
      </c>
      <c r="H2002" s="241">
        <v>39567064</v>
      </c>
    </row>
    <row r="2003" spans="1:8" x14ac:dyDescent="0.25">
      <c r="A2003" s="79" t="s">
        <v>868</v>
      </c>
      <c r="B2003" s="241">
        <v>15628792</v>
      </c>
      <c r="C2003" s="241">
        <v>6060522</v>
      </c>
      <c r="D2003" s="241">
        <v>1393890</v>
      </c>
      <c r="E2003" s="241">
        <v>1075115</v>
      </c>
      <c r="F2003" s="241">
        <v>2319755</v>
      </c>
      <c r="G2003" s="241">
        <v>441653</v>
      </c>
      <c r="H2003" s="241">
        <v>26919727</v>
      </c>
    </row>
    <row r="2004" spans="1:8" x14ac:dyDescent="0.25">
      <c r="A2004" s="79" t="s">
        <v>774</v>
      </c>
      <c r="B2004" s="241">
        <v>8504096</v>
      </c>
      <c r="C2004" s="241">
        <v>4848968</v>
      </c>
      <c r="D2004" s="241">
        <v>777165</v>
      </c>
      <c r="E2004" s="241">
        <v>964643</v>
      </c>
      <c r="F2004" s="241">
        <v>1580141</v>
      </c>
      <c r="G2004" s="241">
        <v>249190</v>
      </c>
      <c r="H2004" s="241">
        <v>16924203</v>
      </c>
    </row>
    <row r="2005" spans="1:8" x14ac:dyDescent="0.25">
      <c r="A2005" s="79" t="s">
        <v>777</v>
      </c>
      <c r="B2005" s="241">
        <v>6476440</v>
      </c>
      <c r="C2005" s="241">
        <v>2793775</v>
      </c>
      <c r="D2005" s="241">
        <v>586069</v>
      </c>
      <c r="E2005" s="241">
        <v>896585</v>
      </c>
      <c r="F2005" s="241">
        <v>1569796</v>
      </c>
      <c r="G2005" s="241">
        <v>223521</v>
      </c>
      <c r="H2005" s="241">
        <v>12546186</v>
      </c>
    </row>
    <row r="2006" spans="1:8" x14ac:dyDescent="0.25">
      <c r="A2006" s="79" t="s">
        <v>778</v>
      </c>
      <c r="B2006" s="241">
        <v>6967496</v>
      </c>
      <c r="C2006" s="241">
        <v>3957331</v>
      </c>
      <c r="D2006" s="241">
        <v>804503</v>
      </c>
      <c r="E2006" s="241">
        <v>1256768</v>
      </c>
      <c r="F2006" s="241">
        <v>1516765</v>
      </c>
      <c r="G2006" s="241">
        <v>324926</v>
      </c>
      <c r="H2006" s="241">
        <v>14827789</v>
      </c>
    </row>
    <row r="2007" spans="1:8" x14ac:dyDescent="0.25">
      <c r="A2007" s="79" t="s">
        <v>869</v>
      </c>
      <c r="B2007" s="241">
        <v>6047660</v>
      </c>
      <c r="C2007" s="241">
        <v>3444284</v>
      </c>
      <c r="D2007" s="241">
        <v>778036</v>
      </c>
      <c r="E2007" s="241">
        <v>1369299</v>
      </c>
      <c r="F2007" s="241">
        <v>1658042</v>
      </c>
      <c r="G2007" s="241">
        <v>260579</v>
      </c>
      <c r="H2007" s="241">
        <v>13557900</v>
      </c>
    </row>
    <row r="2008" spans="1:8" x14ac:dyDescent="0.25">
      <c r="A2008" s="79" t="s">
        <v>870</v>
      </c>
      <c r="B2008" s="241">
        <v>6543368</v>
      </c>
      <c r="C2008" s="241">
        <v>3447317</v>
      </c>
      <c r="D2008" s="241">
        <v>726996</v>
      </c>
      <c r="E2008" s="241">
        <v>1286402</v>
      </c>
      <c r="F2008" s="241">
        <v>1843407</v>
      </c>
      <c r="G2008" s="241">
        <v>286817</v>
      </c>
      <c r="H2008" s="241">
        <v>14134307</v>
      </c>
    </row>
    <row r="2009" spans="1:8" x14ac:dyDescent="0.25">
      <c r="A2009" s="79" t="s">
        <v>779</v>
      </c>
      <c r="B2009" s="241">
        <v>5970243</v>
      </c>
      <c r="C2009" s="241">
        <v>2915545</v>
      </c>
      <c r="D2009" s="241">
        <v>636787</v>
      </c>
      <c r="E2009" s="241">
        <v>1398939</v>
      </c>
      <c r="F2009" s="241">
        <v>1443752</v>
      </c>
      <c r="G2009" s="241">
        <v>209398</v>
      </c>
      <c r="H2009" s="241">
        <v>12574664</v>
      </c>
    </row>
    <row r="2010" spans="1:8" x14ac:dyDescent="0.25">
      <c r="A2010" s="79" t="s">
        <v>782</v>
      </c>
      <c r="B2010" s="241">
        <v>4279178</v>
      </c>
      <c r="C2010" s="241">
        <v>2322532</v>
      </c>
      <c r="D2010" s="241">
        <v>562209</v>
      </c>
      <c r="E2010" s="241">
        <v>1299269</v>
      </c>
      <c r="F2010" s="241">
        <v>1251034</v>
      </c>
      <c r="G2010" s="241">
        <v>221865</v>
      </c>
      <c r="H2010" s="241">
        <v>9936087</v>
      </c>
    </row>
    <row r="2011" spans="1:8" x14ac:dyDescent="0.25">
      <c r="A2011" s="79" t="s">
        <v>783</v>
      </c>
      <c r="B2011" s="241">
        <v>6053880</v>
      </c>
      <c r="C2011" s="241">
        <v>2540678</v>
      </c>
      <c r="D2011" s="241">
        <v>698460</v>
      </c>
      <c r="E2011" s="241">
        <v>1695028</v>
      </c>
      <c r="F2011" s="241">
        <v>1362348</v>
      </c>
      <c r="G2011" s="241">
        <v>269389</v>
      </c>
      <c r="H2011" s="241">
        <v>12619783</v>
      </c>
    </row>
    <row r="2012" spans="1:8" x14ac:dyDescent="0.25">
      <c r="A2012" s="79" t="s">
        <v>871</v>
      </c>
      <c r="B2012" s="241">
        <v>8118091</v>
      </c>
      <c r="C2012" s="241">
        <v>3123318</v>
      </c>
      <c r="D2012" s="241">
        <v>842763</v>
      </c>
      <c r="E2012" s="241">
        <v>1732078</v>
      </c>
      <c r="F2012" s="241">
        <v>1688217</v>
      </c>
      <c r="G2012" s="241">
        <v>287552</v>
      </c>
      <c r="H2012" s="241">
        <v>15792019</v>
      </c>
    </row>
    <row r="2013" spans="1:8" x14ac:dyDescent="0.25">
      <c r="A2013" s="79" t="s">
        <v>872</v>
      </c>
      <c r="B2013" s="241">
        <v>6739054</v>
      </c>
      <c r="C2013" s="241">
        <v>3342777</v>
      </c>
      <c r="D2013" s="241">
        <v>956015</v>
      </c>
      <c r="E2013" s="241">
        <v>1540880</v>
      </c>
      <c r="F2013" s="241">
        <v>1310374</v>
      </c>
      <c r="G2013" s="241">
        <v>474904</v>
      </c>
      <c r="H2013" s="241">
        <v>14364004</v>
      </c>
    </row>
    <row r="2014" spans="1:8" x14ac:dyDescent="0.25">
      <c r="A2014" s="79" t="s">
        <v>784</v>
      </c>
      <c r="B2014" s="241">
        <v>6344869</v>
      </c>
      <c r="C2014" s="241">
        <v>3623694</v>
      </c>
      <c r="D2014" s="241">
        <v>1517140</v>
      </c>
      <c r="E2014" s="241">
        <v>1270852</v>
      </c>
      <c r="F2014" s="241">
        <v>1543419</v>
      </c>
      <c r="G2014" s="241">
        <v>611049</v>
      </c>
      <c r="H2014" s="241">
        <v>14911023</v>
      </c>
    </row>
    <row r="2015" spans="1:8" x14ac:dyDescent="0.25">
      <c r="A2015" s="230" t="s">
        <v>939</v>
      </c>
      <c r="B2015" s="241">
        <f>SUM(B1992:B2014)</f>
        <v>211588445</v>
      </c>
      <c r="C2015" s="241">
        <f t="shared" ref="C2015:H2015" si="155">SUM(C1992:C2014)</f>
        <v>92804166</v>
      </c>
      <c r="D2015" s="241">
        <f t="shared" si="155"/>
        <v>22675304</v>
      </c>
      <c r="E2015" s="241">
        <f t="shared" si="155"/>
        <v>29209549</v>
      </c>
      <c r="F2015" s="241">
        <f t="shared" si="155"/>
        <v>40629294</v>
      </c>
      <c r="G2015" s="241">
        <f t="shared" si="155"/>
        <v>7582329</v>
      </c>
      <c r="H2015" s="241">
        <f t="shared" si="155"/>
        <v>404489087</v>
      </c>
    </row>
    <row r="2016" spans="1:8" x14ac:dyDescent="0.25">
      <c r="A2016" s="225" t="s">
        <v>940</v>
      </c>
      <c r="B2016" s="225">
        <f>B2015/23</f>
        <v>9199497.6086956523</v>
      </c>
      <c r="C2016" s="225">
        <f t="shared" ref="C2016:H2016" si="156">C2015/23</f>
        <v>4034963.7391304346</v>
      </c>
      <c r="D2016" s="225">
        <f t="shared" si="156"/>
        <v>985882.78260869568</v>
      </c>
      <c r="E2016" s="225">
        <f t="shared" si="156"/>
        <v>1269980.3913043479</v>
      </c>
      <c r="F2016" s="225">
        <f t="shared" si="156"/>
        <v>1766491.043478261</v>
      </c>
      <c r="G2016" s="225">
        <f t="shared" si="156"/>
        <v>329666.47826086957</v>
      </c>
      <c r="H2016" s="225">
        <f t="shared" si="156"/>
        <v>17586482.043478262</v>
      </c>
    </row>
    <row r="2018" spans="1:8" x14ac:dyDescent="0.25">
      <c r="A2018" s="79" t="s">
        <v>683</v>
      </c>
      <c r="B2018" s="241">
        <v>5193961</v>
      </c>
      <c r="C2018" s="241">
        <v>2239213</v>
      </c>
      <c r="D2018" s="241">
        <v>1001480</v>
      </c>
      <c r="E2018" s="241">
        <v>1032250</v>
      </c>
      <c r="F2018" s="241">
        <v>1833925</v>
      </c>
      <c r="G2018" s="241">
        <v>299028</v>
      </c>
      <c r="H2018" s="241">
        <v>11599857</v>
      </c>
    </row>
    <row r="2019" spans="1:8" x14ac:dyDescent="0.25">
      <c r="A2019" s="79" t="s">
        <v>684</v>
      </c>
      <c r="B2019" s="241">
        <v>4549437</v>
      </c>
      <c r="C2019" s="241">
        <v>2496034</v>
      </c>
      <c r="D2019" s="241">
        <v>891712</v>
      </c>
      <c r="E2019" s="241">
        <v>1122649</v>
      </c>
      <c r="F2019" s="241">
        <v>2396263</v>
      </c>
      <c r="G2019" s="241">
        <v>309085</v>
      </c>
      <c r="H2019" s="241">
        <v>11765180</v>
      </c>
    </row>
    <row r="2020" spans="1:8" x14ac:dyDescent="0.25">
      <c r="A2020" s="79" t="s">
        <v>685</v>
      </c>
      <c r="B2020" s="241">
        <v>5164779</v>
      </c>
      <c r="C2020" s="241">
        <v>2573898</v>
      </c>
      <c r="D2020" s="241">
        <v>1161471</v>
      </c>
      <c r="E2020" s="241">
        <v>1171015</v>
      </c>
      <c r="F2020" s="241">
        <v>2217505</v>
      </c>
      <c r="G2020" s="241">
        <v>656044</v>
      </c>
      <c r="H2020" s="241">
        <v>12944712</v>
      </c>
    </row>
    <row r="2021" spans="1:8" x14ac:dyDescent="0.25">
      <c r="A2021" s="79" t="s">
        <v>875</v>
      </c>
      <c r="B2021" s="241">
        <v>6092309</v>
      </c>
      <c r="C2021" s="241">
        <v>2646122</v>
      </c>
      <c r="D2021" s="241">
        <v>1278420</v>
      </c>
      <c r="E2021" s="241">
        <v>1151268</v>
      </c>
      <c r="F2021" s="241">
        <v>2111384</v>
      </c>
      <c r="G2021" s="241">
        <v>381354</v>
      </c>
      <c r="H2021" s="241">
        <v>13660857</v>
      </c>
    </row>
    <row r="2022" spans="1:8" x14ac:dyDescent="0.25">
      <c r="A2022" s="79" t="s">
        <v>787</v>
      </c>
      <c r="B2022" s="241">
        <v>9561794</v>
      </c>
      <c r="C2022" s="241">
        <v>2295277</v>
      </c>
      <c r="D2022" s="241">
        <v>1245316</v>
      </c>
      <c r="E2022" s="241">
        <v>1228281</v>
      </c>
      <c r="F2022" s="241">
        <v>2043264</v>
      </c>
      <c r="G2022" s="241">
        <v>574124</v>
      </c>
      <c r="H2022" s="241">
        <v>16948056</v>
      </c>
    </row>
    <row r="2023" spans="1:8" x14ac:dyDescent="0.25">
      <c r="A2023" s="79" t="s">
        <v>688</v>
      </c>
      <c r="B2023" s="241">
        <v>4847229</v>
      </c>
      <c r="C2023" s="241">
        <v>1671713</v>
      </c>
      <c r="D2023" s="241">
        <v>722742</v>
      </c>
      <c r="E2023" s="241">
        <v>1656560</v>
      </c>
      <c r="F2023" s="241">
        <v>1794523</v>
      </c>
      <c r="G2023" s="241">
        <v>407980</v>
      </c>
      <c r="H2023" s="241">
        <v>11100747</v>
      </c>
    </row>
    <row r="2024" spans="1:8" x14ac:dyDescent="0.25">
      <c r="A2024" s="79" t="s">
        <v>689</v>
      </c>
      <c r="B2024" s="241">
        <v>997520</v>
      </c>
      <c r="C2024" s="241">
        <v>1445279</v>
      </c>
      <c r="D2024" s="241">
        <v>771847</v>
      </c>
      <c r="E2024" s="241">
        <v>1601825</v>
      </c>
      <c r="F2024" s="241">
        <v>1838142</v>
      </c>
      <c r="G2024" s="241">
        <v>397846</v>
      </c>
      <c r="H2024" s="241">
        <v>7052459</v>
      </c>
    </row>
    <row r="2025" spans="1:8" x14ac:dyDescent="0.25">
      <c r="A2025" s="79" t="s">
        <v>690</v>
      </c>
      <c r="B2025" s="241">
        <v>4578553</v>
      </c>
      <c r="C2025" s="241">
        <v>1897697</v>
      </c>
      <c r="D2025" s="241">
        <v>948810</v>
      </c>
      <c r="E2025" s="241">
        <v>2330297</v>
      </c>
      <c r="F2025" s="241">
        <v>2201721</v>
      </c>
      <c r="G2025" s="241">
        <v>447876</v>
      </c>
      <c r="H2025" s="241">
        <v>12404954</v>
      </c>
    </row>
    <row r="2026" spans="1:8" x14ac:dyDescent="0.25">
      <c r="A2026" s="79" t="s">
        <v>876</v>
      </c>
      <c r="B2026" s="241">
        <v>4903318</v>
      </c>
      <c r="C2026" s="241">
        <v>2634087</v>
      </c>
      <c r="D2026" s="241">
        <v>700461</v>
      </c>
      <c r="E2026" s="241">
        <v>1823649</v>
      </c>
      <c r="F2026" s="241">
        <v>2441280</v>
      </c>
      <c r="G2026" s="241">
        <v>413276</v>
      </c>
      <c r="H2026" s="241">
        <v>12916071</v>
      </c>
    </row>
    <row r="2027" spans="1:8" x14ac:dyDescent="0.25">
      <c r="A2027" s="79" t="s">
        <v>788</v>
      </c>
      <c r="B2027" s="241">
        <v>5381535</v>
      </c>
      <c r="C2027" s="241">
        <v>1996031</v>
      </c>
      <c r="D2027" s="241">
        <v>1109655</v>
      </c>
      <c r="E2027" s="241">
        <v>1271425</v>
      </c>
      <c r="F2027" s="241">
        <v>1969204</v>
      </c>
      <c r="G2027" s="241">
        <v>632559</v>
      </c>
      <c r="H2027" s="241">
        <v>12360409</v>
      </c>
    </row>
    <row r="2028" spans="1:8" x14ac:dyDescent="0.25">
      <c r="A2028" s="79" t="s">
        <v>693</v>
      </c>
      <c r="B2028" s="241">
        <v>5112592</v>
      </c>
      <c r="C2028" s="241">
        <v>1799889</v>
      </c>
      <c r="D2028" s="241">
        <v>742330</v>
      </c>
      <c r="E2028" s="241">
        <v>1216829</v>
      </c>
      <c r="F2028" s="241">
        <v>1845488</v>
      </c>
      <c r="G2028" s="241">
        <v>441785</v>
      </c>
      <c r="H2028" s="241">
        <v>11158913</v>
      </c>
    </row>
    <row r="2029" spans="1:8" x14ac:dyDescent="0.25">
      <c r="A2029" s="79" t="s">
        <v>694</v>
      </c>
      <c r="B2029" s="241">
        <v>4169056</v>
      </c>
      <c r="C2029" s="241">
        <v>2092533</v>
      </c>
      <c r="D2029" s="241">
        <v>749824</v>
      </c>
      <c r="E2029" s="241">
        <v>1088357</v>
      </c>
      <c r="F2029" s="241">
        <v>1883823</v>
      </c>
      <c r="G2029" s="241">
        <v>429260</v>
      </c>
      <c r="H2029" s="241">
        <v>10412853</v>
      </c>
    </row>
    <row r="2030" spans="1:8" x14ac:dyDescent="0.25">
      <c r="A2030" s="79" t="s">
        <v>695</v>
      </c>
      <c r="B2030" s="241">
        <v>6769667</v>
      </c>
      <c r="C2030" s="241">
        <v>2118379</v>
      </c>
      <c r="D2030" s="241">
        <v>944467</v>
      </c>
      <c r="E2030" s="241">
        <v>1295012</v>
      </c>
      <c r="F2030" s="241">
        <v>2242099</v>
      </c>
      <c r="G2030" s="241">
        <v>603930</v>
      </c>
      <c r="H2030" s="241">
        <v>13973554</v>
      </c>
    </row>
    <row r="2031" spans="1:8" x14ac:dyDescent="0.25">
      <c r="A2031" s="79" t="s">
        <v>877</v>
      </c>
      <c r="B2031" s="241">
        <v>8413206</v>
      </c>
      <c r="C2031" s="241">
        <v>2067102</v>
      </c>
      <c r="D2031" s="241">
        <v>988987</v>
      </c>
      <c r="E2031" s="241">
        <v>1294934</v>
      </c>
      <c r="F2031" s="241">
        <v>1888315</v>
      </c>
      <c r="G2031" s="241">
        <v>417198</v>
      </c>
      <c r="H2031" s="241">
        <v>15069742</v>
      </c>
    </row>
    <row r="2032" spans="1:8" x14ac:dyDescent="0.25">
      <c r="A2032" s="79" t="s">
        <v>789</v>
      </c>
      <c r="B2032" s="241">
        <v>5982818</v>
      </c>
      <c r="C2032" s="241">
        <v>2980910</v>
      </c>
      <c r="D2032" s="241">
        <v>1124788</v>
      </c>
      <c r="E2032" s="241">
        <v>1452060</v>
      </c>
      <c r="F2032" s="241">
        <v>1753302</v>
      </c>
      <c r="G2032" s="241">
        <v>537657</v>
      </c>
      <c r="H2032" s="241">
        <v>13831535</v>
      </c>
    </row>
    <row r="2033" spans="1:8" x14ac:dyDescent="0.25">
      <c r="A2033" s="79" t="s">
        <v>698</v>
      </c>
      <c r="B2033" s="241">
        <v>9552636</v>
      </c>
      <c r="C2033" s="241">
        <v>1328409</v>
      </c>
      <c r="D2033" s="241">
        <v>627022</v>
      </c>
      <c r="E2033" s="241">
        <v>1118417</v>
      </c>
      <c r="F2033" s="241">
        <v>1381587</v>
      </c>
      <c r="G2033" s="241">
        <v>511343</v>
      </c>
      <c r="H2033" s="241">
        <v>14519414</v>
      </c>
    </row>
    <row r="2034" spans="1:8" x14ac:dyDescent="0.25">
      <c r="A2034" s="79" t="s">
        <v>790</v>
      </c>
      <c r="B2034" s="241">
        <v>14676583</v>
      </c>
      <c r="C2034" s="241">
        <v>1637371</v>
      </c>
      <c r="D2034" s="241">
        <v>816178</v>
      </c>
      <c r="E2034" s="241">
        <v>1187751</v>
      </c>
      <c r="F2034" s="241">
        <v>1539377</v>
      </c>
      <c r="G2034" s="241">
        <v>681409</v>
      </c>
      <c r="H2034" s="241">
        <v>20538669</v>
      </c>
    </row>
    <row r="2035" spans="1:8" x14ac:dyDescent="0.25">
      <c r="A2035" s="79" t="s">
        <v>699</v>
      </c>
      <c r="B2035" s="241">
        <v>9342422</v>
      </c>
      <c r="C2035" s="241">
        <v>1340443</v>
      </c>
      <c r="D2035" s="241">
        <v>801834</v>
      </c>
      <c r="E2035" s="241">
        <v>1045644</v>
      </c>
      <c r="F2035" s="241">
        <v>1365001</v>
      </c>
      <c r="G2035" s="241">
        <v>400230</v>
      </c>
      <c r="H2035" s="241">
        <v>14295574</v>
      </c>
    </row>
    <row r="2036" spans="1:8" x14ac:dyDescent="0.25">
      <c r="A2036" s="79" t="s">
        <v>791</v>
      </c>
      <c r="B2036" s="241">
        <v>3855350</v>
      </c>
      <c r="C2036" s="241">
        <v>1528547</v>
      </c>
      <c r="D2036" s="241">
        <v>1026950</v>
      </c>
      <c r="E2036" s="241">
        <v>805165</v>
      </c>
      <c r="F2036" s="241">
        <v>1798846</v>
      </c>
      <c r="G2036" s="241">
        <v>529242</v>
      </c>
      <c r="H2036" s="241">
        <v>9544100</v>
      </c>
    </row>
    <row r="2037" spans="1:8" x14ac:dyDescent="0.25">
      <c r="A2037" s="230" t="s">
        <v>941</v>
      </c>
      <c r="B2037" s="241">
        <f>SUM(B2018:B2036)</f>
        <v>119144765</v>
      </c>
      <c r="C2037" s="241">
        <f t="shared" ref="C2037:H2037" si="157">SUM(C2018:C2036)</f>
        <v>38788934</v>
      </c>
      <c r="D2037" s="241">
        <f t="shared" si="157"/>
        <v>17654294</v>
      </c>
      <c r="E2037" s="241">
        <f t="shared" si="157"/>
        <v>24893388</v>
      </c>
      <c r="F2037" s="241">
        <f t="shared" si="157"/>
        <v>36545049</v>
      </c>
      <c r="G2037" s="241">
        <f t="shared" si="157"/>
        <v>9071226</v>
      </c>
      <c r="H2037" s="241">
        <f t="shared" si="157"/>
        <v>246097656</v>
      </c>
    </row>
    <row r="2038" spans="1:8" x14ac:dyDescent="0.25">
      <c r="A2038" s="225" t="s">
        <v>942</v>
      </c>
      <c r="B2038" s="225">
        <f>B2037/19</f>
        <v>6270777.1052631577</v>
      </c>
      <c r="C2038" s="225">
        <f t="shared" ref="C2038:H2038" si="158">C2037/19</f>
        <v>2041522.8421052631</v>
      </c>
      <c r="D2038" s="225">
        <f t="shared" si="158"/>
        <v>929173.36842105258</v>
      </c>
      <c r="E2038" s="225">
        <f t="shared" si="158"/>
        <v>1310178.3157894737</v>
      </c>
      <c r="F2038" s="225">
        <f t="shared" si="158"/>
        <v>1923423.6315789474</v>
      </c>
      <c r="G2038" s="225">
        <f t="shared" si="158"/>
        <v>477432.94736842107</v>
      </c>
      <c r="H2038" s="225">
        <f t="shared" si="158"/>
        <v>12952508.210526315</v>
      </c>
    </row>
    <row r="2040" spans="1:8" x14ac:dyDescent="0.25">
      <c r="A2040" s="79" t="s">
        <v>432</v>
      </c>
      <c r="B2040" s="241">
        <v>7933401</v>
      </c>
      <c r="C2040" s="241">
        <v>2469271</v>
      </c>
      <c r="D2040" s="241">
        <v>1033749</v>
      </c>
      <c r="E2040" s="241">
        <v>1063459</v>
      </c>
      <c r="F2040" s="241">
        <v>2257634</v>
      </c>
      <c r="G2040" s="241">
        <v>706913</v>
      </c>
      <c r="H2040" s="241">
        <v>15464427</v>
      </c>
    </row>
    <row r="2041" spans="1:8" x14ac:dyDescent="0.25">
      <c r="A2041" s="79" t="s">
        <v>433</v>
      </c>
      <c r="B2041" s="241">
        <v>7318999</v>
      </c>
      <c r="C2041" s="241">
        <v>1854911</v>
      </c>
      <c r="D2041" s="241">
        <v>830086</v>
      </c>
      <c r="E2041" s="241">
        <v>1157314</v>
      </c>
      <c r="F2041" s="241">
        <v>1842789</v>
      </c>
      <c r="G2041" s="241">
        <v>363211</v>
      </c>
      <c r="H2041" s="241">
        <v>13367310</v>
      </c>
    </row>
    <row r="2042" spans="1:8" x14ac:dyDescent="0.25">
      <c r="A2042" s="79" t="s">
        <v>434</v>
      </c>
      <c r="B2042" s="241">
        <v>7505351</v>
      </c>
      <c r="C2042" s="241">
        <v>1654184</v>
      </c>
      <c r="D2042" s="241">
        <v>995619</v>
      </c>
      <c r="E2042" s="241">
        <v>996024</v>
      </c>
      <c r="F2042" s="241">
        <v>1672641</v>
      </c>
      <c r="G2042" s="241">
        <v>300786</v>
      </c>
      <c r="H2042" s="241">
        <v>13124605</v>
      </c>
    </row>
    <row r="2043" spans="1:8" x14ac:dyDescent="0.25">
      <c r="A2043" s="79" t="s">
        <v>435</v>
      </c>
      <c r="B2043" s="241">
        <v>5636138</v>
      </c>
      <c r="C2043" s="241">
        <v>2305061</v>
      </c>
      <c r="D2043" s="241">
        <v>1335818</v>
      </c>
      <c r="E2043" s="241">
        <v>915386</v>
      </c>
      <c r="F2043" s="241">
        <v>1488615</v>
      </c>
      <c r="G2043" s="241">
        <v>273058</v>
      </c>
      <c r="H2043" s="241">
        <v>11954076</v>
      </c>
    </row>
    <row r="2044" spans="1:8" x14ac:dyDescent="0.25">
      <c r="A2044" s="79" t="s">
        <v>794</v>
      </c>
      <c r="B2044" s="241">
        <v>12463719</v>
      </c>
      <c r="C2044" s="241">
        <v>2157290</v>
      </c>
      <c r="D2044" s="241">
        <v>1216830</v>
      </c>
      <c r="E2044" s="241">
        <v>1036325</v>
      </c>
      <c r="F2044" s="241">
        <v>1602763</v>
      </c>
      <c r="G2044" s="241">
        <v>295754</v>
      </c>
      <c r="H2044" s="241">
        <v>18772681</v>
      </c>
    </row>
    <row r="2045" spans="1:8" x14ac:dyDescent="0.25">
      <c r="A2045" s="79" t="s">
        <v>437</v>
      </c>
      <c r="B2045" s="241">
        <v>7724679</v>
      </c>
      <c r="C2045" s="241">
        <v>2551001</v>
      </c>
      <c r="D2045" s="241">
        <v>1233642</v>
      </c>
      <c r="E2045" s="241">
        <v>1074165</v>
      </c>
      <c r="F2045" s="241">
        <v>1922002</v>
      </c>
      <c r="G2045" s="241">
        <v>223424</v>
      </c>
      <c r="H2045" s="241">
        <v>14728913</v>
      </c>
    </row>
    <row r="2046" spans="1:8" x14ac:dyDescent="0.25">
      <c r="A2046" s="79" t="s">
        <v>438</v>
      </c>
      <c r="B2046" s="241">
        <v>9970294</v>
      </c>
      <c r="C2046" s="241">
        <v>3492926</v>
      </c>
      <c r="D2046" s="241">
        <v>1899062</v>
      </c>
      <c r="E2046" s="241">
        <v>954440</v>
      </c>
      <c r="F2046" s="241">
        <v>1717307</v>
      </c>
      <c r="G2046" s="241">
        <v>484486</v>
      </c>
      <c r="H2046" s="241">
        <v>18518515</v>
      </c>
    </row>
    <row r="2047" spans="1:8" x14ac:dyDescent="0.25">
      <c r="A2047" s="79" t="s">
        <v>439</v>
      </c>
      <c r="B2047" s="241">
        <v>6822260</v>
      </c>
      <c r="C2047" s="241">
        <v>4437844</v>
      </c>
      <c r="D2047" s="241">
        <v>1885281</v>
      </c>
      <c r="E2047" s="241">
        <v>1224092</v>
      </c>
      <c r="F2047" s="241">
        <v>2336209</v>
      </c>
      <c r="G2047" s="241">
        <v>296755</v>
      </c>
      <c r="H2047" s="241">
        <v>17002441</v>
      </c>
    </row>
    <row r="2048" spans="1:8" x14ac:dyDescent="0.25">
      <c r="A2048" s="79" t="s">
        <v>440</v>
      </c>
      <c r="B2048" s="241">
        <v>9095028</v>
      </c>
      <c r="C2048" s="241">
        <v>5040576</v>
      </c>
      <c r="D2048" s="241">
        <v>1966294</v>
      </c>
      <c r="E2048" s="241">
        <v>1091913</v>
      </c>
      <c r="F2048" s="241">
        <v>2242436</v>
      </c>
      <c r="G2048" s="241">
        <v>266046</v>
      </c>
      <c r="H2048" s="241">
        <v>19702293</v>
      </c>
    </row>
    <row r="2049" spans="1:8" x14ac:dyDescent="0.25">
      <c r="A2049" s="79" t="s">
        <v>795</v>
      </c>
      <c r="B2049" s="241">
        <v>9792560</v>
      </c>
      <c r="C2049" s="241">
        <v>6064522</v>
      </c>
      <c r="D2049" s="241">
        <v>1193570</v>
      </c>
      <c r="E2049" s="241">
        <v>1297854</v>
      </c>
      <c r="F2049" s="241">
        <v>2150838</v>
      </c>
      <c r="G2049" s="241">
        <v>237793</v>
      </c>
      <c r="H2049" s="241">
        <v>20737137</v>
      </c>
    </row>
    <row r="2050" spans="1:8" x14ac:dyDescent="0.25">
      <c r="A2050" s="79" t="s">
        <v>442</v>
      </c>
      <c r="B2050" s="241">
        <v>7547441</v>
      </c>
      <c r="C2050" s="241">
        <v>6098188</v>
      </c>
      <c r="D2050" s="241">
        <v>932086</v>
      </c>
      <c r="E2050" s="241">
        <v>1030269</v>
      </c>
      <c r="F2050" s="241">
        <v>2072756</v>
      </c>
      <c r="G2050" s="241">
        <v>306281</v>
      </c>
      <c r="H2050" s="241">
        <v>17987021</v>
      </c>
    </row>
    <row r="2051" spans="1:8" x14ac:dyDescent="0.25">
      <c r="A2051" s="79" t="s">
        <v>443</v>
      </c>
      <c r="B2051" s="241">
        <v>8980420</v>
      </c>
      <c r="C2051" s="241">
        <v>7034253</v>
      </c>
      <c r="D2051" s="241">
        <v>1287552</v>
      </c>
      <c r="E2051" s="241">
        <v>1328107</v>
      </c>
      <c r="F2051" s="241">
        <v>2346458</v>
      </c>
      <c r="G2051" s="241">
        <v>459485</v>
      </c>
      <c r="H2051" s="241">
        <v>21436275</v>
      </c>
    </row>
    <row r="2052" spans="1:8" x14ac:dyDescent="0.25">
      <c r="A2052" s="79" t="s">
        <v>444</v>
      </c>
      <c r="B2052" s="241">
        <v>11355199</v>
      </c>
      <c r="C2052" s="241">
        <v>5605376</v>
      </c>
      <c r="D2052" s="241">
        <v>1250774</v>
      </c>
      <c r="E2052" s="241">
        <v>1102328</v>
      </c>
      <c r="F2052" s="241">
        <v>2143253</v>
      </c>
      <c r="G2052" s="241">
        <v>368290</v>
      </c>
      <c r="H2052" s="241">
        <v>21825220</v>
      </c>
    </row>
    <row r="2053" spans="1:8" x14ac:dyDescent="0.25">
      <c r="A2053" s="79" t="s">
        <v>445</v>
      </c>
      <c r="B2053" s="241">
        <v>8696840</v>
      </c>
      <c r="C2053" s="241">
        <v>4894008</v>
      </c>
      <c r="D2053" s="241">
        <v>918289</v>
      </c>
      <c r="E2053" s="241">
        <v>1140944</v>
      </c>
      <c r="F2053" s="241">
        <v>2130575</v>
      </c>
      <c r="G2053" s="241">
        <v>295504</v>
      </c>
      <c r="H2053" s="241">
        <v>18076160</v>
      </c>
    </row>
    <row r="2054" spans="1:8" x14ac:dyDescent="0.25">
      <c r="A2054" s="79" t="s">
        <v>796</v>
      </c>
      <c r="B2054" s="241">
        <v>5486447</v>
      </c>
      <c r="C2054" s="241">
        <v>3354252</v>
      </c>
      <c r="D2054" s="241">
        <v>680047</v>
      </c>
      <c r="E2054" s="241">
        <v>885272</v>
      </c>
      <c r="F2054" s="241">
        <v>1720099</v>
      </c>
      <c r="G2054" s="241">
        <v>192799</v>
      </c>
      <c r="H2054" s="241">
        <v>12318916</v>
      </c>
    </row>
    <row r="2055" spans="1:8" x14ac:dyDescent="0.25">
      <c r="A2055" s="79" t="s">
        <v>447</v>
      </c>
      <c r="B2055" s="241">
        <v>4263049</v>
      </c>
      <c r="C2055" s="241">
        <v>1559351</v>
      </c>
      <c r="D2055" s="241">
        <v>397539</v>
      </c>
      <c r="E2055" s="241">
        <v>779931</v>
      </c>
      <c r="F2055" s="241">
        <v>1765445</v>
      </c>
      <c r="G2055" s="241">
        <v>280898</v>
      </c>
      <c r="H2055" s="241">
        <v>9046213</v>
      </c>
    </row>
    <row r="2056" spans="1:8" x14ac:dyDescent="0.25">
      <c r="A2056" s="79" t="s">
        <v>448</v>
      </c>
      <c r="B2056" s="241">
        <v>5099910</v>
      </c>
      <c r="C2056" s="241">
        <v>1394978</v>
      </c>
      <c r="D2056" s="241">
        <v>453482</v>
      </c>
      <c r="E2056" s="241">
        <v>727533</v>
      </c>
      <c r="F2056" s="241">
        <v>1370765</v>
      </c>
      <c r="G2056" s="241">
        <v>226761</v>
      </c>
      <c r="H2056" s="241">
        <v>9273429</v>
      </c>
    </row>
    <row r="2057" spans="1:8" x14ac:dyDescent="0.25">
      <c r="A2057" s="79" t="s">
        <v>449</v>
      </c>
      <c r="B2057" s="241">
        <v>2171657</v>
      </c>
      <c r="C2057" s="241">
        <v>537586</v>
      </c>
      <c r="D2057" s="241">
        <v>197917</v>
      </c>
      <c r="E2057" s="241">
        <v>507565</v>
      </c>
      <c r="F2057" s="241">
        <v>972931</v>
      </c>
      <c r="G2057" s="241">
        <v>103229</v>
      </c>
      <c r="H2057" s="241">
        <v>4490885</v>
      </c>
    </row>
    <row r="2058" spans="1:8" x14ac:dyDescent="0.25">
      <c r="A2058" s="79" t="s">
        <v>883</v>
      </c>
      <c r="B2058" s="241">
        <v>1292103</v>
      </c>
      <c r="C2058" s="241">
        <v>905794</v>
      </c>
      <c r="D2058" s="241">
        <v>148963</v>
      </c>
      <c r="E2058" s="241">
        <v>442448</v>
      </c>
      <c r="F2058" s="241">
        <v>598647</v>
      </c>
      <c r="G2058" s="241">
        <v>132673</v>
      </c>
      <c r="H2058" s="241">
        <v>3520628</v>
      </c>
    </row>
    <row r="2059" spans="1:8" x14ac:dyDescent="0.25">
      <c r="A2059" s="79" t="s">
        <v>451</v>
      </c>
      <c r="B2059" s="241">
        <v>2407269</v>
      </c>
      <c r="C2059" s="241">
        <v>1206419</v>
      </c>
      <c r="D2059" s="241">
        <v>407669</v>
      </c>
      <c r="E2059" s="241">
        <v>749038</v>
      </c>
      <c r="F2059" s="241">
        <v>1185620</v>
      </c>
      <c r="G2059" s="241">
        <v>207132</v>
      </c>
      <c r="H2059" s="241">
        <v>6163147</v>
      </c>
    </row>
    <row r="2060" spans="1:8" x14ac:dyDescent="0.25">
      <c r="A2060" s="79" t="s">
        <v>452</v>
      </c>
      <c r="B2060" s="241">
        <v>2404215</v>
      </c>
      <c r="C2060" s="241">
        <v>1288046</v>
      </c>
      <c r="D2060" s="241">
        <v>477413</v>
      </c>
      <c r="E2060" s="241">
        <v>722137</v>
      </c>
      <c r="F2060" s="241">
        <v>1068064</v>
      </c>
      <c r="G2060" s="241">
        <v>276816</v>
      </c>
      <c r="H2060" s="241">
        <v>6236691</v>
      </c>
    </row>
    <row r="2061" spans="1:8" x14ac:dyDescent="0.25">
      <c r="A2061" s="79" t="s">
        <v>453</v>
      </c>
      <c r="B2061" s="241">
        <v>1776421</v>
      </c>
      <c r="C2061" s="241">
        <v>1770327</v>
      </c>
      <c r="D2061" s="241">
        <v>317558</v>
      </c>
      <c r="E2061" s="241">
        <v>726865</v>
      </c>
      <c r="F2061" s="241">
        <v>1206584</v>
      </c>
      <c r="G2061" s="241">
        <v>155613</v>
      </c>
      <c r="H2061" s="241">
        <v>5953368</v>
      </c>
    </row>
    <row r="2062" spans="1:8" x14ac:dyDescent="0.25">
      <c r="A2062" s="230" t="s">
        <v>943</v>
      </c>
      <c r="B2062" s="241">
        <f>SUM(B2040:B2061)</f>
        <v>145743400</v>
      </c>
      <c r="C2062" s="241">
        <f t="shared" ref="C2062:H2062" si="159">SUM(C2040:C2061)</f>
        <v>67676164</v>
      </c>
      <c r="D2062" s="241">
        <f t="shared" si="159"/>
        <v>21059240</v>
      </c>
      <c r="E2062" s="241">
        <f t="shared" si="159"/>
        <v>20953409</v>
      </c>
      <c r="F2062" s="241">
        <f t="shared" si="159"/>
        <v>37814431</v>
      </c>
      <c r="G2062" s="241">
        <f t="shared" si="159"/>
        <v>6453707</v>
      </c>
      <c r="H2062" s="241">
        <f t="shared" si="159"/>
        <v>299700351</v>
      </c>
    </row>
    <row r="2063" spans="1:8" x14ac:dyDescent="0.25">
      <c r="A2063" s="225" t="s">
        <v>944</v>
      </c>
      <c r="B2063" s="225">
        <f>B2062/22</f>
        <v>6624700</v>
      </c>
      <c r="C2063" s="225">
        <f t="shared" ref="C2063:H2063" si="160">C2062/22</f>
        <v>3076189.2727272729</v>
      </c>
      <c r="D2063" s="225">
        <f t="shared" si="160"/>
        <v>957238.18181818177</v>
      </c>
      <c r="E2063" s="225">
        <f t="shared" si="160"/>
        <v>952427.68181818177</v>
      </c>
      <c r="F2063" s="225">
        <f t="shared" si="160"/>
        <v>1718837.7727272727</v>
      </c>
      <c r="G2063" s="225">
        <f t="shared" si="160"/>
        <v>293350.31818181818</v>
      </c>
      <c r="H2063" s="225">
        <f t="shared" si="160"/>
        <v>13622743.227272727</v>
      </c>
    </row>
    <row r="2065" spans="1:8" ht="21" customHeight="1" x14ac:dyDescent="0.35">
      <c r="A2065" s="117">
        <v>2015</v>
      </c>
    </row>
    <row r="2066" spans="1:8" x14ac:dyDescent="0.25">
      <c r="A2066" s="79" t="s">
        <v>886</v>
      </c>
      <c r="B2066" s="241">
        <v>4363943</v>
      </c>
      <c r="C2066" s="241">
        <v>2549858</v>
      </c>
      <c r="D2066" s="241">
        <v>670499</v>
      </c>
      <c r="E2066" s="241">
        <v>642375</v>
      </c>
      <c r="F2066" s="241">
        <v>1240053</v>
      </c>
      <c r="G2066" s="241">
        <v>226856</v>
      </c>
      <c r="H2066" s="241">
        <v>9693584</v>
      </c>
    </row>
    <row r="2067" spans="1:8" x14ac:dyDescent="0.25">
      <c r="A2067" s="79" t="s">
        <v>455</v>
      </c>
      <c r="B2067" s="241">
        <v>5285431</v>
      </c>
      <c r="C2067" s="241">
        <v>3302048</v>
      </c>
      <c r="D2067" s="241">
        <v>909146</v>
      </c>
      <c r="E2067" s="241">
        <v>902514</v>
      </c>
      <c r="F2067" s="241">
        <v>1828311</v>
      </c>
      <c r="G2067" s="241">
        <v>314151</v>
      </c>
      <c r="H2067" s="241">
        <v>12541601</v>
      </c>
    </row>
    <row r="2068" spans="1:8" x14ac:dyDescent="0.25">
      <c r="A2068" s="79" t="s">
        <v>456</v>
      </c>
      <c r="B2068" s="241">
        <v>10750269</v>
      </c>
      <c r="C2068" s="241">
        <v>3951506</v>
      </c>
      <c r="D2068" s="241">
        <v>997202</v>
      </c>
      <c r="E2068" s="241">
        <v>881072</v>
      </c>
      <c r="F2068" s="241">
        <v>2556869</v>
      </c>
      <c r="G2068" s="241">
        <v>379360</v>
      </c>
      <c r="H2068" s="241">
        <v>19516278</v>
      </c>
    </row>
    <row r="2069" spans="1:8" x14ac:dyDescent="0.25">
      <c r="A2069" s="79" t="s">
        <v>457</v>
      </c>
      <c r="B2069" s="241">
        <v>8523908</v>
      </c>
      <c r="C2069" s="241">
        <v>2999052</v>
      </c>
      <c r="D2069" s="241">
        <v>970720</v>
      </c>
      <c r="E2069" s="241">
        <v>858222</v>
      </c>
      <c r="F2069" s="241">
        <v>2229586</v>
      </c>
      <c r="G2069" s="241">
        <v>251938</v>
      </c>
      <c r="H2069" s="241">
        <v>15833426</v>
      </c>
    </row>
    <row r="2070" spans="1:8" x14ac:dyDescent="0.25">
      <c r="A2070" s="79" t="s">
        <v>458</v>
      </c>
      <c r="B2070" s="241">
        <v>6905488</v>
      </c>
      <c r="C2070" s="241">
        <v>2813517</v>
      </c>
      <c r="D2070" s="241">
        <v>816787</v>
      </c>
      <c r="E2070" s="241">
        <v>953700</v>
      </c>
      <c r="F2070" s="241">
        <v>2134334</v>
      </c>
      <c r="G2070" s="241">
        <v>274372</v>
      </c>
      <c r="H2070" s="241">
        <v>13898198</v>
      </c>
    </row>
    <row r="2071" spans="1:8" x14ac:dyDescent="0.25">
      <c r="A2071" s="79" t="s">
        <v>800</v>
      </c>
      <c r="B2071" s="241">
        <v>9875568</v>
      </c>
      <c r="C2071" s="241">
        <v>3259879</v>
      </c>
      <c r="D2071" s="241">
        <v>1096329</v>
      </c>
      <c r="E2071" s="241">
        <v>1063009</v>
      </c>
      <c r="F2071" s="241">
        <v>2188379</v>
      </c>
      <c r="G2071" s="241">
        <v>323855</v>
      </c>
      <c r="H2071" s="241">
        <v>17807019</v>
      </c>
    </row>
    <row r="2072" spans="1:8" x14ac:dyDescent="0.25">
      <c r="A2072" s="79" t="s">
        <v>460</v>
      </c>
      <c r="B2072" s="241">
        <v>5729175</v>
      </c>
      <c r="C2072" s="241">
        <v>2631314</v>
      </c>
      <c r="D2072" s="241">
        <v>750535</v>
      </c>
      <c r="E2072" s="241">
        <v>1708453</v>
      </c>
      <c r="F2072" s="241">
        <v>2302236</v>
      </c>
      <c r="G2072" s="241">
        <v>304632</v>
      </c>
      <c r="H2072" s="241">
        <v>13426345</v>
      </c>
    </row>
    <row r="2073" spans="1:8" x14ac:dyDescent="0.25">
      <c r="A2073" s="79" t="s">
        <v>461</v>
      </c>
      <c r="B2073" s="241">
        <v>8607585</v>
      </c>
      <c r="C2073" s="241">
        <v>4131131</v>
      </c>
      <c r="D2073" s="241">
        <v>959405</v>
      </c>
      <c r="E2073" s="241">
        <v>1540072</v>
      </c>
      <c r="F2073" s="241">
        <v>2688272</v>
      </c>
      <c r="G2073" s="241">
        <v>425202</v>
      </c>
      <c r="H2073" s="241">
        <v>18351667</v>
      </c>
    </row>
    <row r="2074" spans="1:8" x14ac:dyDescent="0.25">
      <c r="A2074" s="79" t="s">
        <v>462</v>
      </c>
      <c r="B2074" s="241">
        <v>10687709</v>
      </c>
      <c r="C2074" s="241">
        <v>4167134</v>
      </c>
      <c r="D2074" s="241">
        <v>1173592</v>
      </c>
      <c r="E2074" s="241">
        <v>1586766</v>
      </c>
      <c r="F2074" s="241">
        <v>3438198</v>
      </c>
      <c r="G2074" s="241">
        <v>487075</v>
      </c>
      <c r="H2074" s="241">
        <v>21540474</v>
      </c>
    </row>
    <row r="2075" spans="1:8" x14ac:dyDescent="0.25">
      <c r="A2075" s="79" t="s">
        <v>463</v>
      </c>
      <c r="B2075" s="241">
        <v>10972656</v>
      </c>
      <c r="C2075" s="241">
        <v>3888572</v>
      </c>
      <c r="D2075" s="241">
        <v>1728258</v>
      </c>
      <c r="E2075" s="241">
        <v>1357271</v>
      </c>
      <c r="F2075" s="241">
        <v>3154806</v>
      </c>
      <c r="G2075" s="241">
        <v>621758</v>
      </c>
      <c r="H2075" s="241">
        <v>21723321</v>
      </c>
    </row>
    <row r="2076" spans="1:8" x14ac:dyDescent="0.25">
      <c r="A2076" s="79" t="s">
        <v>887</v>
      </c>
      <c r="B2076" s="241">
        <v>9233700</v>
      </c>
      <c r="C2076" s="241">
        <v>3514625</v>
      </c>
      <c r="D2076" s="241">
        <v>1195117</v>
      </c>
      <c r="E2076" s="241">
        <v>1017275</v>
      </c>
      <c r="F2076" s="241">
        <v>2095062</v>
      </c>
      <c r="G2076" s="241">
        <v>497776</v>
      </c>
      <c r="H2076" s="241">
        <v>17553555</v>
      </c>
    </row>
    <row r="2077" spans="1:8" x14ac:dyDescent="0.25">
      <c r="A2077" s="79" t="s">
        <v>465</v>
      </c>
      <c r="B2077" s="241">
        <v>6500808</v>
      </c>
      <c r="C2077" s="241">
        <v>2941217</v>
      </c>
      <c r="D2077" s="241">
        <v>1090095</v>
      </c>
      <c r="E2077" s="241">
        <v>1139328</v>
      </c>
      <c r="F2077" s="241">
        <v>2285627</v>
      </c>
      <c r="G2077" s="241">
        <v>543602</v>
      </c>
      <c r="H2077" s="241">
        <v>14500677</v>
      </c>
    </row>
    <row r="2078" spans="1:8" x14ac:dyDescent="0.25">
      <c r="A2078" s="79" t="s">
        <v>466</v>
      </c>
      <c r="B2078" s="241">
        <v>7470105</v>
      </c>
      <c r="C2078" s="241">
        <v>2637885</v>
      </c>
      <c r="D2078" s="241">
        <v>1064046</v>
      </c>
      <c r="E2078" s="241">
        <v>974289</v>
      </c>
      <c r="F2078" s="241">
        <v>2057194</v>
      </c>
      <c r="G2078" s="241">
        <v>455968</v>
      </c>
      <c r="H2078" s="241">
        <v>14659487</v>
      </c>
    </row>
    <row r="2079" spans="1:8" x14ac:dyDescent="0.25">
      <c r="A2079" s="79" t="s">
        <v>467</v>
      </c>
      <c r="B2079" s="241">
        <v>8138895</v>
      </c>
      <c r="C2079" s="241">
        <v>3087237</v>
      </c>
      <c r="D2079" s="241">
        <v>1110224</v>
      </c>
      <c r="E2079" s="241">
        <v>1038094</v>
      </c>
      <c r="F2079" s="241">
        <v>2411407</v>
      </c>
      <c r="G2079" s="241">
        <v>460794</v>
      </c>
      <c r="H2079" s="241">
        <v>16246651</v>
      </c>
    </row>
    <row r="2080" spans="1:8" x14ac:dyDescent="0.25">
      <c r="A2080" s="79" t="s">
        <v>804</v>
      </c>
      <c r="B2080" s="241">
        <v>6467887</v>
      </c>
      <c r="C2080" s="241">
        <v>2311233</v>
      </c>
      <c r="D2080" s="241">
        <v>1159560</v>
      </c>
      <c r="E2080" s="241">
        <v>1214439</v>
      </c>
      <c r="F2080" s="241">
        <v>2122493</v>
      </c>
      <c r="G2080" s="241">
        <v>351387</v>
      </c>
      <c r="H2080" s="241">
        <v>13626999</v>
      </c>
    </row>
    <row r="2081" spans="1:8" x14ac:dyDescent="0.25">
      <c r="A2081" s="79" t="s">
        <v>469</v>
      </c>
      <c r="B2081" s="241">
        <v>5232168</v>
      </c>
      <c r="C2081" s="241">
        <v>1947842</v>
      </c>
      <c r="D2081" s="241">
        <v>694525</v>
      </c>
      <c r="E2081" s="241">
        <v>968835</v>
      </c>
      <c r="F2081" s="241">
        <v>1581765</v>
      </c>
      <c r="G2081" s="241">
        <v>427039</v>
      </c>
      <c r="H2081" s="241">
        <v>10852174</v>
      </c>
    </row>
    <row r="2082" spans="1:8" x14ac:dyDescent="0.25">
      <c r="A2082" s="79" t="s">
        <v>470</v>
      </c>
      <c r="B2082" s="241">
        <v>6330080</v>
      </c>
      <c r="C2082" s="241">
        <v>3094486</v>
      </c>
      <c r="D2082" s="241">
        <v>899864</v>
      </c>
      <c r="E2082" s="241">
        <v>991351</v>
      </c>
      <c r="F2082" s="241">
        <v>1518352</v>
      </c>
      <c r="G2082" s="241">
        <v>437137</v>
      </c>
      <c r="H2082" s="241">
        <v>13271270</v>
      </c>
    </row>
    <row r="2083" spans="1:8" x14ac:dyDescent="0.25">
      <c r="A2083" s="79" t="s">
        <v>471</v>
      </c>
      <c r="B2083" s="241">
        <v>8046308</v>
      </c>
      <c r="C2083" s="241">
        <v>3240215</v>
      </c>
      <c r="D2083" s="241">
        <v>833130</v>
      </c>
      <c r="E2083" s="241">
        <v>1304628</v>
      </c>
      <c r="F2083" s="241">
        <v>2044245</v>
      </c>
      <c r="G2083" s="241">
        <v>491175</v>
      </c>
      <c r="H2083" s="241">
        <v>15959701</v>
      </c>
    </row>
    <row r="2084" spans="1:8" x14ac:dyDescent="0.25">
      <c r="A2084" s="79" t="s">
        <v>472</v>
      </c>
      <c r="B2084" s="241">
        <v>6282958</v>
      </c>
      <c r="C2084" s="241">
        <v>3433850</v>
      </c>
      <c r="D2084" s="241">
        <v>862839</v>
      </c>
      <c r="E2084" s="241">
        <v>1412592</v>
      </c>
      <c r="F2084" s="241">
        <v>1889816</v>
      </c>
      <c r="G2084" s="241">
        <v>565246</v>
      </c>
      <c r="H2084" s="241">
        <v>14447301</v>
      </c>
    </row>
    <row r="2085" spans="1:8" x14ac:dyDescent="0.25">
      <c r="A2085" s="79" t="s">
        <v>806</v>
      </c>
      <c r="B2085" s="241">
        <v>8307548</v>
      </c>
      <c r="C2085" s="241">
        <v>3900446</v>
      </c>
      <c r="D2085" s="241">
        <v>930996</v>
      </c>
      <c r="E2085" s="241">
        <v>1324420</v>
      </c>
      <c r="F2085" s="241">
        <v>2155403</v>
      </c>
      <c r="G2085" s="241">
        <v>363339</v>
      </c>
      <c r="H2085" s="241">
        <v>16982152</v>
      </c>
    </row>
    <row r="2086" spans="1:8" x14ac:dyDescent="0.25">
      <c r="A2086" s="230" t="s">
        <v>953</v>
      </c>
      <c r="B2086" s="241">
        <f>SUM(B2066:B2085)</f>
        <v>153712189</v>
      </c>
      <c r="C2086" s="241">
        <f t="shared" ref="C2086:H2086" si="161">SUM(C2066:C2085)</f>
        <v>63803047</v>
      </c>
      <c r="D2086" s="241">
        <f t="shared" si="161"/>
        <v>19912869</v>
      </c>
      <c r="E2086" s="241">
        <f t="shared" si="161"/>
        <v>22878705</v>
      </c>
      <c r="F2086" s="241">
        <f t="shared" si="161"/>
        <v>43922408</v>
      </c>
      <c r="G2086" s="241">
        <f t="shared" si="161"/>
        <v>8202662</v>
      </c>
      <c r="H2086" s="241">
        <f t="shared" si="161"/>
        <v>312431880</v>
      </c>
    </row>
    <row r="2087" spans="1:8" x14ac:dyDescent="0.25">
      <c r="A2087" s="225" t="s">
        <v>954</v>
      </c>
      <c r="B2087" s="225">
        <f>B2086/20</f>
        <v>7685609.4500000002</v>
      </c>
      <c r="C2087" s="225">
        <f t="shared" ref="C2087:H2087" si="162">C2086/20</f>
        <v>3190152.35</v>
      </c>
      <c r="D2087" s="225">
        <f t="shared" si="162"/>
        <v>995643.45</v>
      </c>
      <c r="E2087" s="225">
        <f t="shared" si="162"/>
        <v>1143935.25</v>
      </c>
      <c r="F2087" s="225">
        <f t="shared" si="162"/>
        <v>2196120.4</v>
      </c>
      <c r="G2087" s="225">
        <f t="shared" si="162"/>
        <v>410133.1</v>
      </c>
      <c r="H2087" s="225">
        <f t="shared" si="162"/>
        <v>15621594</v>
      </c>
    </row>
    <row r="2089" spans="1:8" x14ac:dyDescent="0.25">
      <c r="A2089" s="79" t="s">
        <v>476</v>
      </c>
      <c r="B2089" s="241">
        <v>5813094</v>
      </c>
      <c r="C2089" s="241">
        <v>3392995</v>
      </c>
      <c r="D2089" s="241">
        <v>750942</v>
      </c>
      <c r="E2089" s="241">
        <v>993226</v>
      </c>
      <c r="F2089" s="241">
        <v>2272742</v>
      </c>
      <c r="G2089" s="241">
        <v>273985</v>
      </c>
      <c r="H2089" s="241">
        <v>13496984</v>
      </c>
    </row>
    <row r="2090" spans="1:8" x14ac:dyDescent="0.25">
      <c r="A2090" s="79" t="s">
        <v>477</v>
      </c>
      <c r="B2090" s="241">
        <v>7204851</v>
      </c>
      <c r="C2090" s="241">
        <v>2759588</v>
      </c>
      <c r="D2090" s="241">
        <v>1148528</v>
      </c>
      <c r="E2090" s="241">
        <v>1557664</v>
      </c>
      <c r="F2090" s="241">
        <v>2770345</v>
      </c>
      <c r="G2090" s="241">
        <v>392777</v>
      </c>
      <c r="H2090" s="241">
        <v>15833753</v>
      </c>
    </row>
    <row r="2091" spans="1:8" x14ac:dyDescent="0.25">
      <c r="A2091" s="79" t="s">
        <v>478</v>
      </c>
      <c r="B2091" s="241">
        <v>8313656</v>
      </c>
      <c r="C2091" s="241">
        <v>2725205</v>
      </c>
      <c r="D2091" s="241">
        <v>880999</v>
      </c>
      <c r="E2091" s="241">
        <v>1197606</v>
      </c>
      <c r="F2091" s="241">
        <v>2548722</v>
      </c>
      <c r="G2091" s="241">
        <v>313156</v>
      </c>
      <c r="H2091" s="241">
        <v>15979344</v>
      </c>
    </row>
    <row r="2092" spans="1:8" x14ac:dyDescent="0.25">
      <c r="A2092" s="79" t="s">
        <v>479</v>
      </c>
      <c r="B2092" s="241">
        <v>6102062</v>
      </c>
      <c r="C2092" s="241">
        <v>2236264</v>
      </c>
      <c r="D2092" s="241">
        <v>739421</v>
      </c>
      <c r="E2092" s="241">
        <v>1164781</v>
      </c>
      <c r="F2092" s="241">
        <v>2462222</v>
      </c>
      <c r="G2092" s="241">
        <v>280576</v>
      </c>
      <c r="H2092" s="241">
        <v>12985326</v>
      </c>
    </row>
    <row r="2093" spans="1:8" x14ac:dyDescent="0.25">
      <c r="A2093" s="79" t="s">
        <v>810</v>
      </c>
      <c r="B2093" s="241">
        <v>15029734</v>
      </c>
      <c r="C2093" s="241">
        <v>3097632</v>
      </c>
      <c r="D2093" s="241">
        <v>935641</v>
      </c>
      <c r="E2093" s="241">
        <v>1357189</v>
      </c>
      <c r="F2093" s="241">
        <v>2418138</v>
      </c>
      <c r="G2093" s="241">
        <v>435065</v>
      </c>
      <c r="H2093" s="241">
        <v>23273399</v>
      </c>
    </row>
    <row r="2094" spans="1:8" x14ac:dyDescent="0.25">
      <c r="A2094" s="79" t="s">
        <v>481</v>
      </c>
      <c r="B2094" s="241">
        <v>6781550</v>
      </c>
      <c r="C2094" s="241">
        <v>2016923</v>
      </c>
      <c r="D2094" s="241">
        <v>561033</v>
      </c>
      <c r="E2094" s="241">
        <v>1319254</v>
      </c>
      <c r="F2094" s="241">
        <v>2513634</v>
      </c>
      <c r="G2094" s="241">
        <v>267966</v>
      </c>
      <c r="H2094" s="241">
        <v>13460360</v>
      </c>
    </row>
    <row r="2095" spans="1:8" x14ac:dyDescent="0.25">
      <c r="A2095" s="79" t="s">
        <v>482</v>
      </c>
      <c r="B2095" s="241">
        <v>7358797</v>
      </c>
      <c r="C2095" s="241">
        <v>2260388</v>
      </c>
      <c r="D2095" s="241">
        <v>676495</v>
      </c>
      <c r="E2095" s="241">
        <v>1547175</v>
      </c>
      <c r="F2095" s="241">
        <v>2548336</v>
      </c>
      <c r="G2095" s="241">
        <v>281649</v>
      </c>
      <c r="H2095" s="241">
        <v>14672840</v>
      </c>
    </row>
    <row r="2096" spans="1:8" x14ac:dyDescent="0.25">
      <c r="A2096" s="79" t="s">
        <v>483</v>
      </c>
      <c r="B2096" s="241">
        <v>6009131</v>
      </c>
      <c r="C2096" s="241">
        <v>2112045</v>
      </c>
      <c r="D2096" s="241">
        <v>651600</v>
      </c>
      <c r="E2096" s="241">
        <v>1494097</v>
      </c>
      <c r="F2096" s="241">
        <v>2779479</v>
      </c>
      <c r="G2096" s="241">
        <v>323874</v>
      </c>
      <c r="H2096" s="241">
        <v>13370226</v>
      </c>
    </row>
    <row r="2097" spans="1:8" x14ac:dyDescent="0.25">
      <c r="A2097" s="79" t="s">
        <v>484</v>
      </c>
      <c r="B2097" s="241">
        <v>7351289</v>
      </c>
      <c r="C2097" s="241">
        <v>2509991</v>
      </c>
      <c r="D2097" s="241">
        <v>1033356</v>
      </c>
      <c r="E2097" s="241">
        <v>1432104</v>
      </c>
      <c r="F2097" s="241">
        <v>3019661</v>
      </c>
      <c r="G2097" s="241">
        <v>313218</v>
      </c>
      <c r="H2097" s="241">
        <v>15659619</v>
      </c>
    </row>
    <row r="2098" spans="1:8" x14ac:dyDescent="0.25">
      <c r="A2098" s="79" t="s">
        <v>811</v>
      </c>
      <c r="B2098" s="241">
        <v>5557910</v>
      </c>
      <c r="C2098" s="241">
        <v>2125109</v>
      </c>
      <c r="D2098" s="241">
        <v>542245</v>
      </c>
      <c r="E2098" s="241">
        <v>1429031</v>
      </c>
      <c r="F2098" s="241">
        <v>2442063</v>
      </c>
      <c r="G2098" s="241">
        <v>269744</v>
      </c>
      <c r="H2098" s="241">
        <v>12366102</v>
      </c>
    </row>
    <row r="2099" spans="1:8" x14ac:dyDescent="0.25">
      <c r="A2099" s="79" t="s">
        <v>486</v>
      </c>
      <c r="B2099" s="241">
        <v>8605855</v>
      </c>
      <c r="C2099" s="241">
        <v>2020081</v>
      </c>
      <c r="D2099" s="241">
        <v>832999</v>
      </c>
      <c r="E2099" s="241">
        <v>1254871</v>
      </c>
      <c r="F2099" s="241">
        <v>2807141</v>
      </c>
      <c r="G2099" s="241">
        <v>470963</v>
      </c>
      <c r="H2099" s="241">
        <v>15991910</v>
      </c>
    </row>
    <row r="2100" spans="1:8" x14ac:dyDescent="0.25">
      <c r="A2100" s="79" t="s">
        <v>487</v>
      </c>
      <c r="B2100" s="241">
        <v>9448998</v>
      </c>
      <c r="C2100" s="241">
        <v>1737054</v>
      </c>
      <c r="D2100" s="241">
        <v>664694</v>
      </c>
      <c r="E2100" s="241">
        <v>1222934</v>
      </c>
      <c r="F2100" s="241">
        <v>2223345</v>
      </c>
      <c r="G2100" s="241">
        <v>355377</v>
      </c>
      <c r="H2100" s="241">
        <v>15652402</v>
      </c>
    </row>
    <row r="2101" spans="1:8" x14ac:dyDescent="0.25">
      <c r="A2101" s="79" t="s">
        <v>488</v>
      </c>
      <c r="B2101" s="241">
        <v>7334504</v>
      </c>
      <c r="C2101" s="241">
        <v>1884130</v>
      </c>
      <c r="D2101" s="241">
        <v>596144</v>
      </c>
      <c r="E2101" s="241">
        <v>1540632</v>
      </c>
      <c r="F2101" s="241">
        <v>2673712</v>
      </c>
      <c r="G2101" s="241">
        <v>304953</v>
      </c>
      <c r="H2101" s="241">
        <v>14334075</v>
      </c>
    </row>
    <row r="2102" spans="1:8" x14ac:dyDescent="0.25">
      <c r="A2102" s="79" t="s">
        <v>889</v>
      </c>
      <c r="B2102" s="241">
        <v>8306367</v>
      </c>
      <c r="C2102" s="241">
        <v>2883802</v>
      </c>
      <c r="D2102" s="241">
        <v>858348</v>
      </c>
      <c r="E2102" s="241">
        <v>1300155</v>
      </c>
      <c r="F2102" s="241">
        <v>2273051</v>
      </c>
      <c r="G2102" s="241">
        <v>342570</v>
      </c>
      <c r="H2102" s="241">
        <v>15964293</v>
      </c>
    </row>
    <row r="2103" spans="1:8" x14ac:dyDescent="0.25">
      <c r="A2103" s="79" t="s">
        <v>490</v>
      </c>
      <c r="B2103" s="241">
        <v>8846511</v>
      </c>
      <c r="C2103" s="241">
        <v>1486365</v>
      </c>
      <c r="D2103" s="241">
        <v>511111</v>
      </c>
      <c r="E2103" s="241">
        <v>1232026</v>
      </c>
      <c r="F2103" s="241">
        <v>2246210</v>
      </c>
      <c r="G2103" s="241">
        <v>308000</v>
      </c>
      <c r="H2103" s="241">
        <v>14630223</v>
      </c>
    </row>
    <row r="2104" spans="1:8" x14ac:dyDescent="0.25">
      <c r="A2104" s="79" t="s">
        <v>491</v>
      </c>
      <c r="B2104" s="241">
        <v>15731309</v>
      </c>
      <c r="C2104" s="241">
        <v>1809085</v>
      </c>
      <c r="D2104" s="241">
        <v>780622</v>
      </c>
      <c r="E2104" s="241">
        <v>1809833</v>
      </c>
      <c r="F2104" s="241">
        <v>1681076</v>
      </c>
      <c r="G2104" s="241">
        <v>359405</v>
      </c>
      <c r="H2104" s="241">
        <v>22171330</v>
      </c>
    </row>
    <row r="2105" spans="1:8" x14ac:dyDescent="0.25">
      <c r="A2105" s="79" t="s">
        <v>492</v>
      </c>
      <c r="B2105" s="241">
        <v>12789697</v>
      </c>
      <c r="C2105" s="241">
        <v>1748059</v>
      </c>
      <c r="D2105" s="241">
        <v>563924</v>
      </c>
      <c r="E2105" s="241">
        <v>1328121</v>
      </c>
      <c r="F2105" s="241">
        <v>2141202</v>
      </c>
      <c r="G2105" s="241">
        <v>358199</v>
      </c>
      <c r="H2105" s="241">
        <v>18929202</v>
      </c>
    </row>
    <row r="2106" spans="1:8" x14ac:dyDescent="0.25">
      <c r="A2106" s="79" t="s">
        <v>493</v>
      </c>
      <c r="B2106" s="241">
        <v>11515623</v>
      </c>
      <c r="C2106" s="241">
        <v>2027348</v>
      </c>
      <c r="D2106" s="241">
        <v>885072</v>
      </c>
      <c r="E2106" s="241">
        <v>1233520</v>
      </c>
      <c r="F2106" s="241">
        <v>2235149</v>
      </c>
      <c r="G2106" s="241">
        <v>359118</v>
      </c>
      <c r="H2106" s="241">
        <v>18255830</v>
      </c>
    </row>
    <row r="2107" spans="1:8" x14ac:dyDescent="0.25">
      <c r="A2107" s="79" t="s">
        <v>813</v>
      </c>
      <c r="B2107" s="241">
        <v>7307863</v>
      </c>
      <c r="C2107" s="241">
        <v>2019662</v>
      </c>
      <c r="D2107" s="241">
        <v>738140</v>
      </c>
      <c r="E2107" s="241">
        <v>1265895</v>
      </c>
      <c r="F2107" s="241">
        <v>1788632</v>
      </c>
      <c r="G2107" s="241">
        <v>243341</v>
      </c>
      <c r="H2107" s="241">
        <v>13363533</v>
      </c>
    </row>
    <row r="2108" spans="1:8" x14ac:dyDescent="0.25">
      <c r="A2108" s="230" t="s">
        <v>957</v>
      </c>
      <c r="B2108" s="241">
        <f>SUM(B2089:B2107)</f>
        <v>165408801</v>
      </c>
      <c r="C2108" s="241">
        <f t="shared" ref="C2108:H2108" si="163">SUM(C2089:C2107)</f>
        <v>42851726</v>
      </c>
      <c r="D2108" s="241">
        <f t="shared" si="163"/>
        <v>14351314</v>
      </c>
      <c r="E2108" s="241">
        <f t="shared" si="163"/>
        <v>25680114</v>
      </c>
      <c r="F2108" s="241">
        <f t="shared" si="163"/>
        <v>45844860</v>
      </c>
      <c r="G2108" s="241">
        <f t="shared" si="163"/>
        <v>6253936</v>
      </c>
      <c r="H2108" s="241">
        <f t="shared" si="163"/>
        <v>300390751</v>
      </c>
    </row>
    <row r="2109" spans="1:8" x14ac:dyDescent="0.25">
      <c r="A2109" s="225" t="s">
        <v>958</v>
      </c>
      <c r="B2109" s="225">
        <f>B2108/19</f>
        <v>8705726.3684210535</v>
      </c>
      <c r="C2109" s="225">
        <f t="shared" ref="C2109:H2109" si="164">C2108/19</f>
        <v>2255354</v>
      </c>
      <c r="D2109" s="225">
        <f t="shared" si="164"/>
        <v>755332.31578947371</v>
      </c>
      <c r="E2109" s="225">
        <f t="shared" si="164"/>
        <v>1351584.9473684211</v>
      </c>
      <c r="F2109" s="225">
        <f t="shared" si="164"/>
        <v>2412887.3684210526</v>
      </c>
      <c r="G2109" s="225">
        <f t="shared" si="164"/>
        <v>329154.5263157895</v>
      </c>
      <c r="H2109" s="225">
        <f t="shared" si="164"/>
        <v>15810039.52631579</v>
      </c>
    </row>
    <row r="2111" spans="1:8" x14ac:dyDescent="0.25">
      <c r="A2111" s="79" t="s">
        <v>497</v>
      </c>
      <c r="B2111" s="241">
        <v>5864205</v>
      </c>
      <c r="C2111" s="241">
        <v>1773205</v>
      </c>
      <c r="D2111" s="241">
        <v>574335</v>
      </c>
      <c r="E2111" s="241">
        <v>975440</v>
      </c>
      <c r="F2111" s="241">
        <v>1913443</v>
      </c>
      <c r="G2111" s="241">
        <v>278922</v>
      </c>
      <c r="H2111" s="241">
        <v>11379550</v>
      </c>
    </row>
    <row r="2112" spans="1:8" x14ac:dyDescent="0.25">
      <c r="A2112" s="79" t="s">
        <v>498</v>
      </c>
      <c r="B2112" s="241">
        <v>6379432</v>
      </c>
      <c r="C2112" s="241">
        <v>2143416</v>
      </c>
      <c r="D2112" s="241">
        <v>676563</v>
      </c>
      <c r="E2112" s="241">
        <v>1004722</v>
      </c>
      <c r="F2112" s="241">
        <v>1710445</v>
      </c>
      <c r="G2112" s="241">
        <v>322923</v>
      </c>
      <c r="H2112" s="241">
        <v>12237501</v>
      </c>
    </row>
    <row r="2113" spans="1:8" x14ac:dyDescent="0.25">
      <c r="A2113" s="79" t="s">
        <v>499</v>
      </c>
      <c r="B2113" s="241">
        <v>5946461</v>
      </c>
      <c r="C2113" s="241">
        <v>2383225</v>
      </c>
      <c r="D2113" s="241">
        <v>902514</v>
      </c>
      <c r="E2113" s="241">
        <v>1045029</v>
      </c>
      <c r="F2113" s="241">
        <v>2206922</v>
      </c>
      <c r="G2113" s="241">
        <v>222672</v>
      </c>
      <c r="H2113" s="241">
        <v>12706823</v>
      </c>
    </row>
    <row r="2114" spans="1:8" x14ac:dyDescent="0.25">
      <c r="A2114" s="79" t="s">
        <v>500</v>
      </c>
      <c r="B2114" s="241">
        <v>6656295</v>
      </c>
      <c r="C2114" s="241">
        <v>1798883</v>
      </c>
      <c r="D2114" s="241">
        <v>1011515</v>
      </c>
      <c r="E2114" s="241">
        <v>1039322</v>
      </c>
      <c r="F2114" s="241">
        <v>2022561</v>
      </c>
      <c r="G2114" s="241">
        <v>268420</v>
      </c>
      <c r="H2114" s="241">
        <v>12796996</v>
      </c>
    </row>
    <row r="2115" spans="1:8" x14ac:dyDescent="0.25">
      <c r="A2115" s="79" t="s">
        <v>817</v>
      </c>
      <c r="B2115" s="241">
        <v>12109275</v>
      </c>
      <c r="C2115" s="241">
        <v>3365487</v>
      </c>
      <c r="D2115" s="241">
        <v>1419994</v>
      </c>
      <c r="E2115" s="241">
        <v>1052608</v>
      </c>
      <c r="F2115" s="241">
        <v>1848127</v>
      </c>
      <c r="G2115" s="241">
        <v>418945</v>
      </c>
      <c r="H2115" s="241">
        <v>20214436</v>
      </c>
    </row>
    <row r="2116" spans="1:8" x14ac:dyDescent="0.25">
      <c r="A2116" s="79" t="s">
        <v>502</v>
      </c>
      <c r="B2116" s="241">
        <v>5339439</v>
      </c>
      <c r="C2116" s="241">
        <v>2074533</v>
      </c>
      <c r="D2116" s="241">
        <v>975287</v>
      </c>
      <c r="E2116" s="241">
        <v>897475</v>
      </c>
      <c r="F2116" s="241">
        <v>1929157</v>
      </c>
      <c r="G2116" s="241">
        <v>294159</v>
      </c>
      <c r="H2116" s="241">
        <v>11510050</v>
      </c>
    </row>
    <row r="2117" spans="1:8" x14ac:dyDescent="0.25">
      <c r="A2117" s="79" t="s">
        <v>503</v>
      </c>
      <c r="B2117" s="241">
        <v>7079752</v>
      </c>
      <c r="C2117" s="241">
        <v>3562726</v>
      </c>
      <c r="D2117" s="241">
        <v>1814537</v>
      </c>
      <c r="E2117" s="241">
        <v>1112349</v>
      </c>
      <c r="F2117" s="241">
        <v>1807571</v>
      </c>
      <c r="G2117" s="241">
        <v>387446</v>
      </c>
      <c r="H2117" s="241">
        <v>15764381</v>
      </c>
    </row>
    <row r="2118" spans="1:8" x14ac:dyDescent="0.25">
      <c r="A2118" s="79" t="s">
        <v>504</v>
      </c>
      <c r="B2118" s="241">
        <v>6445294</v>
      </c>
      <c r="C2118" s="241">
        <v>3156717</v>
      </c>
      <c r="D2118" s="241">
        <v>2230815</v>
      </c>
      <c r="E2118" s="241">
        <v>1062020</v>
      </c>
      <c r="F2118" s="241">
        <v>2140851</v>
      </c>
      <c r="G2118" s="241">
        <v>375650</v>
      </c>
      <c r="H2118" s="241">
        <v>15411347</v>
      </c>
    </row>
    <row r="2119" spans="1:8" x14ac:dyDescent="0.25">
      <c r="A2119" s="79" t="s">
        <v>505</v>
      </c>
      <c r="B2119" s="241">
        <v>7823460</v>
      </c>
      <c r="C2119" s="241">
        <v>3783296</v>
      </c>
      <c r="D2119" s="241">
        <v>1814921</v>
      </c>
      <c r="E2119" s="241">
        <v>1075964</v>
      </c>
      <c r="F2119" s="241">
        <v>2110327</v>
      </c>
      <c r="G2119" s="241">
        <v>375122</v>
      </c>
      <c r="H2119" s="241">
        <v>16983090</v>
      </c>
    </row>
    <row r="2120" spans="1:8" x14ac:dyDescent="0.25">
      <c r="A2120" s="79" t="s">
        <v>818</v>
      </c>
      <c r="B2120" s="241">
        <v>5772518</v>
      </c>
      <c r="C2120" s="241">
        <v>4525156</v>
      </c>
      <c r="D2120" s="241">
        <v>1350969</v>
      </c>
      <c r="E2120" s="241">
        <v>1099996</v>
      </c>
      <c r="F2120" s="241">
        <v>1948203</v>
      </c>
      <c r="G2120" s="241">
        <v>258284</v>
      </c>
      <c r="H2120" s="241">
        <v>14955126</v>
      </c>
    </row>
    <row r="2121" spans="1:8" x14ac:dyDescent="0.25">
      <c r="A2121" s="79" t="s">
        <v>507</v>
      </c>
      <c r="B2121" s="241">
        <v>5298551</v>
      </c>
      <c r="C2121" s="241">
        <v>3901272</v>
      </c>
      <c r="D2121" s="241">
        <v>761942</v>
      </c>
      <c r="E2121" s="241">
        <v>919825</v>
      </c>
      <c r="F2121" s="241">
        <v>1867746</v>
      </c>
      <c r="G2121" s="241">
        <v>251832</v>
      </c>
      <c r="H2121" s="241">
        <v>13001168</v>
      </c>
    </row>
    <row r="2122" spans="1:8" x14ac:dyDescent="0.25">
      <c r="A2122" s="79" t="s">
        <v>508</v>
      </c>
      <c r="B2122" s="241">
        <v>5716040</v>
      </c>
      <c r="C2122" s="241">
        <v>3894212</v>
      </c>
      <c r="D2122" s="241">
        <v>721261</v>
      </c>
      <c r="E2122" s="241">
        <v>1199105</v>
      </c>
      <c r="F2122" s="241">
        <v>2159224</v>
      </c>
      <c r="G2122" s="241">
        <v>334147</v>
      </c>
      <c r="H2122" s="241">
        <v>14023989</v>
      </c>
    </row>
    <row r="2123" spans="1:8" x14ac:dyDescent="0.25">
      <c r="A2123" s="79" t="s">
        <v>509</v>
      </c>
      <c r="B2123" s="241">
        <v>12135246</v>
      </c>
      <c r="C2123" s="241">
        <v>4043449</v>
      </c>
      <c r="D2123" s="241">
        <v>1386302</v>
      </c>
      <c r="E2123" s="241">
        <v>1086846</v>
      </c>
      <c r="F2123" s="241">
        <v>2306484</v>
      </c>
      <c r="G2123" s="241">
        <v>428217</v>
      </c>
      <c r="H2123" s="241">
        <v>21386544</v>
      </c>
    </row>
    <row r="2124" spans="1:8" x14ac:dyDescent="0.25">
      <c r="A2124" s="79" t="s">
        <v>510</v>
      </c>
      <c r="B2124" s="241">
        <v>9774715</v>
      </c>
      <c r="C2124" s="241">
        <v>2948071</v>
      </c>
      <c r="D2124" s="241">
        <v>1161196</v>
      </c>
      <c r="E2124" s="241">
        <v>1091715</v>
      </c>
      <c r="F2124" s="241">
        <v>1786503</v>
      </c>
      <c r="G2124" s="241">
        <v>357085</v>
      </c>
      <c r="H2124" s="241">
        <v>17119285</v>
      </c>
    </row>
    <row r="2125" spans="1:8" x14ac:dyDescent="0.25">
      <c r="A2125" s="79" t="s">
        <v>819</v>
      </c>
      <c r="B2125" s="241">
        <v>4927487</v>
      </c>
      <c r="C2125" s="241">
        <v>2541120</v>
      </c>
      <c r="D2125" s="241">
        <v>1052745</v>
      </c>
      <c r="E2125" s="241">
        <v>1234070</v>
      </c>
      <c r="F2125" s="241">
        <v>1561319</v>
      </c>
      <c r="G2125" s="241">
        <v>452873</v>
      </c>
      <c r="H2125" s="241">
        <v>11769614</v>
      </c>
    </row>
    <row r="2126" spans="1:8" x14ac:dyDescent="0.25">
      <c r="A2126" s="79" t="s">
        <v>512</v>
      </c>
      <c r="B2126" s="241">
        <v>4459203</v>
      </c>
      <c r="C2126" s="241">
        <v>1571080</v>
      </c>
      <c r="D2126" s="241">
        <v>1042618</v>
      </c>
      <c r="E2126" s="241">
        <v>1000709</v>
      </c>
      <c r="F2126" s="241">
        <v>1403774</v>
      </c>
      <c r="G2126" s="241">
        <v>416841</v>
      </c>
      <c r="H2126" s="241">
        <v>9894225</v>
      </c>
    </row>
    <row r="2127" spans="1:8" x14ac:dyDescent="0.25">
      <c r="A2127" s="79" t="s">
        <v>513</v>
      </c>
      <c r="B2127" s="241">
        <v>5119565</v>
      </c>
      <c r="C2127" s="241">
        <v>1894275</v>
      </c>
      <c r="D2127" s="241">
        <v>1013800</v>
      </c>
      <c r="E2127" s="241">
        <v>966704</v>
      </c>
      <c r="F2127" s="241">
        <v>1690204</v>
      </c>
      <c r="G2127" s="241">
        <v>414508</v>
      </c>
      <c r="H2127" s="241">
        <v>11099056</v>
      </c>
    </row>
    <row r="2128" spans="1:8" x14ac:dyDescent="0.25">
      <c r="A2128" s="79" t="s">
        <v>514</v>
      </c>
      <c r="B2128" s="241">
        <v>5014152</v>
      </c>
      <c r="C2128" s="241">
        <v>3007491</v>
      </c>
      <c r="D2128" s="241">
        <v>735073</v>
      </c>
      <c r="E2128" s="241">
        <v>1037679</v>
      </c>
      <c r="F2128" s="241">
        <v>1757087</v>
      </c>
      <c r="G2128" s="241">
        <v>468405</v>
      </c>
      <c r="H2128" s="241">
        <v>12019887</v>
      </c>
    </row>
    <row r="2129" spans="1:8" x14ac:dyDescent="0.25">
      <c r="A2129" s="79" t="s">
        <v>515</v>
      </c>
      <c r="B2129" s="241">
        <v>6537228</v>
      </c>
      <c r="C2129" s="241">
        <v>3198090</v>
      </c>
      <c r="D2129" s="241">
        <v>938733</v>
      </c>
      <c r="E2129" s="241">
        <v>1120667</v>
      </c>
      <c r="F2129" s="241">
        <v>2209363</v>
      </c>
      <c r="G2129" s="241">
        <v>575504</v>
      </c>
      <c r="H2129" s="241">
        <v>14579585</v>
      </c>
    </row>
    <row r="2130" spans="1:8" x14ac:dyDescent="0.25">
      <c r="A2130" s="79" t="s">
        <v>820</v>
      </c>
      <c r="B2130" s="241">
        <v>4619574</v>
      </c>
      <c r="C2130" s="241">
        <v>2087647</v>
      </c>
      <c r="D2130" s="241">
        <v>826522</v>
      </c>
      <c r="E2130" s="241">
        <v>1026731</v>
      </c>
      <c r="F2130" s="241">
        <v>1663103</v>
      </c>
      <c r="G2130" s="241">
        <v>511863</v>
      </c>
      <c r="H2130" s="241">
        <v>10735440</v>
      </c>
    </row>
    <row r="2131" spans="1:8" x14ac:dyDescent="0.25">
      <c r="A2131" s="79" t="s">
        <v>517</v>
      </c>
      <c r="B2131" s="241">
        <v>4047157</v>
      </c>
      <c r="C2131" s="241">
        <v>2067149</v>
      </c>
      <c r="D2131" s="241">
        <v>703977</v>
      </c>
      <c r="E2131" s="241">
        <v>1163995</v>
      </c>
      <c r="F2131" s="241">
        <v>1345433</v>
      </c>
      <c r="G2131" s="241">
        <v>333513</v>
      </c>
      <c r="H2131" s="241">
        <v>9661224</v>
      </c>
    </row>
    <row r="2132" spans="1:8" x14ac:dyDescent="0.25">
      <c r="A2132" s="79" t="s">
        <v>518</v>
      </c>
      <c r="B2132" s="241">
        <v>5200746</v>
      </c>
      <c r="C2132" s="241">
        <v>2601766</v>
      </c>
      <c r="D2132" s="241">
        <v>796877</v>
      </c>
      <c r="E2132" s="241">
        <v>1894338</v>
      </c>
      <c r="F2132" s="241">
        <v>1517727</v>
      </c>
      <c r="G2132" s="241">
        <v>280252</v>
      </c>
      <c r="H2132" s="241">
        <v>12291706</v>
      </c>
    </row>
    <row r="2133" spans="1:8" x14ac:dyDescent="0.25">
      <c r="A2133" s="8" t="s">
        <v>961</v>
      </c>
      <c r="B2133" s="255">
        <f>SUM(B2111:B2132)</f>
        <v>142265795</v>
      </c>
      <c r="C2133" s="255">
        <f>SUM(C2111:C2132)</f>
        <v>62322266</v>
      </c>
      <c r="D2133" s="255">
        <f t="shared" ref="D2133:H2133" si="165">SUM(D2111:D2132)</f>
        <v>23912496</v>
      </c>
      <c r="E2133" s="255">
        <f t="shared" si="165"/>
        <v>24107309</v>
      </c>
      <c r="F2133" s="255">
        <f t="shared" si="165"/>
        <v>40905574</v>
      </c>
      <c r="G2133" s="255">
        <f t="shared" si="165"/>
        <v>8027583</v>
      </c>
      <c r="H2133" s="255">
        <f t="shared" si="165"/>
        <v>301541023</v>
      </c>
    </row>
    <row r="2134" spans="1:8" s="264" customFormat="1" x14ac:dyDescent="0.25">
      <c r="A2134" s="266" t="s">
        <v>960</v>
      </c>
      <c r="B2134" s="263">
        <f>B2133/22</f>
        <v>6466627.0454545459</v>
      </c>
      <c r="C2134" s="263">
        <f t="shared" ref="C2134:H2134" si="166">C2133/22</f>
        <v>2832830.2727272729</v>
      </c>
      <c r="D2134" s="263">
        <f t="shared" si="166"/>
        <v>1086931.6363636365</v>
      </c>
      <c r="E2134" s="263">
        <f t="shared" si="166"/>
        <v>1095786.7727272727</v>
      </c>
      <c r="F2134" s="263">
        <f t="shared" si="166"/>
        <v>1859344.2727272727</v>
      </c>
      <c r="G2134" s="263">
        <f t="shared" si="166"/>
        <v>364890.13636363635</v>
      </c>
      <c r="H2134" s="263">
        <f t="shared" si="166"/>
        <v>13706410.136363637</v>
      </c>
    </row>
    <row r="2136" spans="1:8" x14ac:dyDescent="0.25">
      <c r="A2136" s="79" t="s">
        <v>523</v>
      </c>
      <c r="B2136" s="241">
        <v>5769059</v>
      </c>
      <c r="C2136" s="241">
        <v>3017033</v>
      </c>
      <c r="D2136" s="241">
        <v>848587</v>
      </c>
      <c r="E2136" s="241">
        <v>1486046</v>
      </c>
      <c r="F2136" s="241">
        <v>1880339</v>
      </c>
      <c r="G2136" s="241">
        <v>345393</v>
      </c>
      <c r="H2136" s="241">
        <v>13346457</v>
      </c>
    </row>
    <row r="2137" spans="1:8" x14ac:dyDescent="0.25">
      <c r="A2137" s="79" t="s">
        <v>524</v>
      </c>
      <c r="B2137" s="241">
        <v>4715290</v>
      </c>
      <c r="C2137" s="241">
        <v>1887463</v>
      </c>
      <c r="D2137" s="241">
        <v>771428</v>
      </c>
      <c r="E2137" s="241">
        <v>1163714</v>
      </c>
      <c r="F2137" s="241">
        <v>1823067</v>
      </c>
      <c r="G2137" s="241">
        <v>251664</v>
      </c>
      <c r="H2137" s="241">
        <v>10612626</v>
      </c>
    </row>
    <row r="2138" spans="1:8" x14ac:dyDescent="0.25">
      <c r="A2138" s="79" t="s">
        <v>823</v>
      </c>
      <c r="B2138" s="241">
        <v>3620955</v>
      </c>
      <c r="C2138" s="241">
        <v>180456</v>
      </c>
      <c r="D2138" s="241">
        <v>296341</v>
      </c>
      <c r="E2138" s="241">
        <v>137</v>
      </c>
      <c r="F2138" s="241" t="s">
        <v>547</v>
      </c>
      <c r="G2138" s="241" t="s">
        <v>547</v>
      </c>
      <c r="H2138" s="241">
        <v>4097889</v>
      </c>
    </row>
    <row r="2139" spans="1:8" x14ac:dyDescent="0.25">
      <c r="A2139" s="79" t="s">
        <v>526</v>
      </c>
      <c r="B2139" s="241">
        <v>2883419</v>
      </c>
      <c r="C2139" s="241">
        <v>1713559</v>
      </c>
      <c r="D2139" s="241">
        <v>450181</v>
      </c>
      <c r="E2139" s="241">
        <v>706645</v>
      </c>
      <c r="F2139" s="241">
        <v>1297663</v>
      </c>
      <c r="G2139" s="241">
        <v>253962</v>
      </c>
      <c r="H2139" s="241">
        <v>7305429</v>
      </c>
    </row>
    <row r="2140" spans="1:8" x14ac:dyDescent="0.25">
      <c r="A2140" s="79" t="s">
        <v>527</v>
      </c>
      <c r="B2140" s="241">
        <v>4810100</v>
      </c>
      <c r="C2140" s="241">
        <v>1792071</v>
      </c>
      <c r="D2140" s="241">
        <v>732930</v>
      </c>
      <c r="E2140" s="241">
        <v>1062508</v>
      </c>
      <c r="F2140" s="241">
        <v>2282389</v>
      </c>
      <c r="G2140" s="241">
        <v>228064</v>
      </c>
      <c r="H2140" s="241">
        <v>10908062</v>
      </c>
    </row>
    <row r="2141" spans="1:8" x14ac:dyDescent="0.25">
      <c r="A2141" s="79" t="s">
        <v>528</v>
      </c>
      <c r="B2141" s="241">
        <v>5501373</v>
      </c>
      <c r="C2141" s="241">
        <v>2051316</v>
      </c>
      <c r="D2141" s="241">
        <v>858579</v>
      </c>
      <c r="E2141" s="241">
        <v>1367265</v>
      </c>
      <c r="F2141" s="241">
        <v>2356872</v>
      </c>
      <c r="G2141" s="241">
        <v>308738</v>
      </c>
      <c r="H2141" s="241">
        <v>12444143</v>
      </c>
    </row>
    <row r="2142" spans="1:8" x14ac:dyDescent="0.25">
      <c r="A2142" s="79" t="s">
        <v>529</v>
      </c>
      <c r="B2142" s="241">
        <v>4811132</v>
      </c>
      <c r="C2142" s="241">
        <v>2096854</v>
      </c>
      <c r="D2142" s="241">
        <v>811992</v>
      </c>
      <c r="E2142" s="241">
        <v>1651646</v>
      </c>
      <c r="F2142" s="241">
        <v>2131278</v>
      </c>
      <c r="G2142" s="241">
        <v>286664</v>
      </c>
      <c r="H2142" s="241">
        <v>11789566</v>
      </c>
    </row>
    <row r="2143" spans="1:8" x14ac:dyDescent="0.25">
      <c r="A2143" s="79" t="s">
        <v>824</v>
      </c>
      <c r="B2143" s="241">
        <v>4077995</v>
      </c>
      <c r="C2143" s="241">
        <v>1802321</v>
      </c>
      <c r="D2143" s="241">
        <v>734619</v>
      </c>
      <c r="E2143" s="241">
        <v>1561700</v>
      </c>
      <c r="F2143" s="241">
        <v>1886118</v>
      </c>
      <c r="G2143" s="241">
        <v>333191</v>
      </c>
      <c r="H2143" s="241">
        <v>10395944</v>
      </c>
    </row>
    <row r="2144" spans="1:8" x14ac:dyDescent="0.25">
      <c r="A2144" s="79" t="s">
        <v>531</v>
      </c>
      <c r="B2144" s="241">
        <v>3668738</v>
      </c>
      <c r="C2144" s="241">
        <v>1844714</v>
      </c>
      <c r="D2144" s="241">
        <v>801609</v>
      </c>
      <c r="E2144" s="241">
        <v>1439251</v>
      </c>
      <c r="F2144" s="241">
        <v>1961841</v>
      </c>
      <c r="G2144" s="241">
        <v>295459</v>
      </c>
      <c r="H2144" s="241">
        <v>10011612</v>
      </c>
    </row>
    <row r="2145" spans="1:8" x14ac:dyDescent="0.25">
      <c r="A2145" s="79" t="s">
        <v>532</v>
      </c>
      <c r="B2145" s="241">
        <v>5990554</v>
      </c>
      <c r="C2145" s="241">
        <v>2110253</v>
      </c>
      <c r="D2145" s="241">
        <v>993632</v>
      </c>
      <c r="E2145" s="241">
        <v>1511794</v>
      </c>
      <c r="F2145" s="241">
        <v>2177627</v>
      </c>
      <c r="G2145" s="241">
        <v>389568</v>
      </c>
      <c r="H2145" s="241">
        <v>13173428</v>
      </c>
    </row>
    <row r="2146" spans="1:8" x14ac:dyDescent="0.25">
      <c r="A2146" s="79" t="s">
        <v>533</v>
      </c>
      <c r="B2146" s="241">
        <v>3978566</v>
      </c>
      <c r="C2146" s="241">
        <v>1814803</v>
      </c>
      <c r="D2146" s="241">
        <v>1034567</v>
      </c>
      <c r="E2146" s="241">
        <v>1677700</v>
      </c>
      <c r="F2146" s="241">
        <v>2695921</v>
      </c>
      <c r="G2146" s="241">
        <v>317504</v>
      </c>
      <c r="H2146" s="241">
        <v>11519061</v>
      </c>
    </row>
    <row r="2147" spans="1:8" x14ac:dyDescent="0.25">
      <c r="A2147" s="79" t="s">
        <v>534</v>
      </c>
      <c r="B2147" s="241">
        <v>5397433</v>
      </c>
      <c r="C2147" s="241">
        <v>1820837</v>
      </c>
      <c r="D2147" s="241">
        <v>1071736</v>
      </c>
      <c r="E2147" s="241">
        <v>1162904</v>
      </c>
      <c r="F2147" s="241">
        <v>2326441</v>
      </c>
      <c r="G2147" s="241">
        <v>354339</v>
      </c>
      <c r="H2147" s="241">
        <v>12133690</v>
      </c>
    </row>
    <row r="2148" spans="1:8" x14ac:dyDescent="0.25">
      <c r="A2148" s="79" t="s">
        <v>825</v>
      </c>
      <c r="B2148" s="241">
        <v>6513417</v>
      </c>
      <c r="C2148" s="241">
        <v>3238088</v>
      </c>
      <c r="D2148" s="241">
        <v>955877</v>
      </c>
      <c r="E2148" s="241">
        <v>1134388</v>
      </c>
      <c r="F2148" s="241">
        <v>1651547</v>
      </c>
      <c r="G2148" s="241">
        <v>291737</v>
      </c>
      <c r="H2148" s="241">
        <v>13785054</v>
      </c>
    </row>
    <row r="2149" spans="1:8" x14ac:dyDescent="0.25">
      <c r="A2149" s="79" t="s">
        <v>536</v>
      </c>
      <c r="B2149" s="241">
        <v>4403236</v>
      </c>
      <c r="C2149" s="241">
        <v>1926436</v>
      </c>
      <c r="D2149" s="241">
        <v>615762</v>
      </c>
      <c r="E2149" s="241">
        <v>1223683</v>
      </c>
      <c r="F2149" s="241">
        <v>1626985</v>
      </c>
      <c r="G2149" s="241">
        <v>350572</v>
      </c>
      <c r="H2149" s="241">
        <v>10146674</v>
      </c>
    </row>
    <row r="2150" spans="1:8" x14ac:dyDescent="0.25">
      <c r="A2150" s="79" t="s">
        <v>537</v>
      </c>
      <c r="B2150" s="241">
        <v>4393312</v>
      </c>
      <c r="C2150" s="241">
        <v>1768846</v>
      </c>
      <c r="D2150" s="241">
        <v>679015</v>
      </c>
      <c r="E2150" s="241">
        <v>1297915</v>
      </c>
      <c r="F2150" s="241">
        <v>1616787</v>
      </c>
      <c r="G2150" s="241">
        <v>320734</v>
      </c>
      <c r="H2150" s="241">
        <v>10076609</v>
      </c>
    </row>
    <row r="2151" spans="1:8" x14ac:dyDescent="0.25">
      <c r="A2151" s="79" t="s">
        <v>538</v>
      </c>
      <c r="B2151" s="241">
        <v>5641573</v>
      </c>
      <c r="C2151" s="241">
        <v>2001725</v>
      </c>
      <c r="D2151" s="241">
        <v>700239</v>
      </c>
      <c r="E2151" s="241">
        <v>1225678</v>
      </c>
      <c r="F2151" s="241">
        <v>1504679</v>
      </c>
      <c r="G2151" s="241">
        <v>398967</v>
      </c>
      <c r="H2151" s="241">
        <v>11472861</v>
      </c>
    </row>
    <row r="2152" spans="1:8" x14ac:dyDescent="0.25">
      <c r="A2152" s="79" t="s">
        <v>539</v>
      </c>
      <c r="B2152" s="241">
        <v>4977689</v>
      </c>
      <c r="C2152" s="241">
        <v>2440863</v>
      </c>
      <c r="D2152" s="241">
        <v>821808</v>
      </c>
      <c r="E2152" s="241">
        <v>1451161</v>
      </c>
      <c r="F2152" s="241">
        <v>2115164</v>
      </c>
      <c r="G2152" s="241">
        <v>314959</v>
      </c>
      <c r="H2152" s="241">
        <v>12121644</v>
      </c>
    </row>
    <row r="2153" spans="1:8" x14ac:dyDescent="0.25">
      <c r="A2153" s="79" t="s">
        <v>826</v>
      </c>
      <c r="B2153" s="241">
        <v>4730941</v>
      </c>
      <c r="C2153" s="241">
        <v>1780604</v>
      </c>
      <c r="D2153" s="241">
        <v>853005</v>
      </c>
      <c r="E2153" s="241">
        <v>1410391</v>
      </c>
      <c r="F2153" s="241">
        <v>1521669</v>
      </c>
      <c r="G2153" s="241">
        <v>401405</v>
      </c>
      <c r="H2153" s="241">
        <v>10698015</v>
      </c>
    </row>
    <row r="2154" spans="1:8" x14ac:dyDescent="0.25">
      <c r="A2154" s="79" t="s">
        <v>541</v>
      </c>
      <c r="B2154" s="241">
        <v>3455702</v>
      </c>
      <c r="C2154" s="241">
        <v>2017019</v>
      </c>
      <c r="D2154" s="241">
        <v>748352</v>
      </c>
      <c r="E2154" s="241">
        <v>1435566</v>
      </c>
      <c r="F2154" s="241">
        <v>1370075</v>
      </c>
      <c r="G2154" s="241">
        <v>497028</v>
      </c>
      <c r="H2154" s="241">
        <v>9523742</v>
      </c>
    </row>
    <row r="2155" spans="1:8" x14ac:dyDescent="0.25">
      <c r="A2155" s="79" t="s">
        <v>542</v>
      </c>
      <c r="B2155" s="241">
        <v>5152244</v>
      </c>
      <c r="C2155" s="241">
        <v>2361885</v>
      </c>
      <c r="D2155" s="241">
        <v>914727</v>
      </c>
      <c r="E2155" s="241">
        <v>1611047</v>
      </c>
      <c r="F2155" s="241">
        <v>1333608</v>
      </c>
      <c r="G2155" s="241">
        <v>404287</v>
      </c>
      <c r="H2155" s="241">
        <v>11777798</v>
      </c>
    </row>
    <row r="2156" spans="1:8" x14ac:dyDescent="0.25">
      <c r="A2156" s="79" t="s">
        <v>543</v>
      </c>
      <c r="B2156" s="241">
        <v>8977563</v>
      </c>
      <c r="C2156" s="241">
        <v>2872062</v>
      </c>
      <c r="D2156" s="241">
        <v>1377442</v>
      </c>
      <c r="E2156" s="241">
        <v>1260829</v>
      </c>
      <c r="F2156" s="241">
        <v>1849311</v>
      </c>
      <c r="G2156" s="241">
        <v>345597</v>
      </c>
      <c r="H2156" s="241">
        <v>16682804</v>
      </c>
    </row>
    <row r="2157" spans="1:8" x14ac:dyDescent="0.25">
      <c r="A2157" s="79" t="s">
        <v>544</v>
      </c>
      <c r="B2157" s="241">
        <v>9295924</v>
      </c>
      <c r="C2157" s="241">
        <v>3494030</v>
      </c>
      <c r="D2157" s="241">
        <v>1365201</v>
      </c>
      <c r="E2157" s="241">
        <v>1287304</v>
      </c>
      <c r="F2157" s="241">
        <v>1989292</v>
      </c>
      <c r="G2157" s="241">
        <v>446432</v>
      </c>
      <c r="H2157" s="241">
        <v>17878183</v>
      </c>
    </row>
    <row r="2158" spans="1:8" x14ac:dyDescent="0.25">
      <c r="A2158" s="8" t="s">
        <v>962</v>
      </c>
      <c r="B2158" s="241">
        <f>SUM(B2136:B2157)</f>
        <v>112766215</v>
      </c>
      <c r="C2158" s="241">
        <f t="shared" ref="C2158:H2158" si="167">SUM(C2136:C2157)</f>
        <v>46033238</v>
      </c>
      <c r="D2158" s="241">
        <f t="shared" si="167"/>
        <v>18437629</v>
      </c>
      <c r="E2158" s="241">
        <f t="shared" si="167"/>
        <v>28129272</v>
      </c>
      <c r="F2158" s="241">
        <f t="shared" si="167"/>
        <v>39398673</v>
      </c>
      <c r="G2158" s="241">
        <f t="shared" si="167"/>
        <v>7136264</v>
      </c>
      <c r="H2158" s="241">
        <f t="shared" si="167"/>
        <v>251901291</v>
      </c>
    </row>
    <row r="2159" spans="1:8" x14ac:dyDescent="0.25">
      <c r="A2159" s="266" t="s">
        <v>963</v>
      </c>
      <c r="B2159" s="225">
        <f>B2158/22</f>
        <v>5125737.0454545459</v>
      </c>
      <c r="C2159" s="225">
        <f t="shared" ref="C2159:H2159" si="168">C2158/22</f>
        <v>2092419.9090909092</v>
      </c>
      <c r="D2159" s="225">
        <f t="shared" si="168"/>
        <v>838074.04545454541</v>
      </c>
      <c r="E2159" s="225">
        <f t="shared" si="168"/>
        <v>1278603.2727272727</v>
      </c>
      <c r="F2159" s="225">
        <f t="shared" si="168"/>
        <v>1790848.7727272727</v>
      </c>
      <c r="G2159" s="225">
        <f t="shared" si="168"/>
        <v>324375.63636363635</v>
      </c>
      <c r="H2159" s="225">
        <f t="shared" si="168"/>
        <v>11450058.681818182</v>
      </c>
    </row>
    <row r="2161" spans="1:8" ht="21" x14ac:dyDescent="0.35">
      <c r="A2161" s="117">
        <v>2015</v>
      </c>
    </row>
    <row r="2163" spans="1:8" x14ac:dyDescent="0.25">
      <c r="A2163" s="79" t="s">
        <v>829</v>
      </c>
      <c r="B2163" s="241">
        <v>4924895</v>
      </c>
      <c r="C2163" s="241">
        <v>1908220</v>
      </c>
      <c r="D2163" s="241">
        <v>807780</v>
      </c>
      <c r="E2163" s="241">
        <v>890573</v>
      </c>
      <c r="F2163" s="241">
        <v>1339554</v>
      </c>
      <c r="G2163" s="241">
        <v>263590</v>
      </c>
      <c r="H2163" s="241">
        <v>10134612</v>
      </c>
    </row>
    <row r="2164" spans="1:8" x14ac:dyDescent="0.25">
      <c r="A2164" s="79" t="s">
        <v>549</v>
      </c>
      <c r="B2164" s="241">
        <v>3928840</v>
      </c>
      <c r="C2164" s="241">
        <v>1730292</v>
      </c>
      <c r="D2164" s="241">
        <v>609254</v>
      </c>
      <c r="E2164" s="241">
        <v>927725</v>
      </c>
      <c r="F2164" s="241">
        <v>1004228</v>
      </c>
      <c r="G2164" s="241">
        <v>234434</v>
      </c>
      <c r="H2164" s="241">
        <v>8434773</v>
      </c>
    </row>
    <row r="2165" spans="1:8" x14ac:dyDescent="0.25">
      <c r="A2165" s="79" t="s">
        <v>550</v>
      </c>
      <c r="B2165" s="241">
        <v>7837941</v>
      </c>
      <c r="C2165" s="241">
        <v>2646569</v>
      </c>
      <c r="D2165" s="241">
        <v>902965</v>
      </c>
      <c r="E2165" s="241">
        <v>1182045</v>
      </c>
      <c r="F2165" s="241">
        <v>1858060</v>
      </c>
      <c r="G2165" s="241">
        <v>252877</v>
      </c>
      <c r="H2165" s="241">
        <v>14680457</v>
      </c>
    </row>
    <row r="2166" spans="1:8" x14ac:dyDescent="0.25">
      <c r="A2166" s="79" t="s">
        <v>551</v>
      </c>
      <c r="B2166" s="241">
        <v>8958274</v>
      </c>
      <c r="C2166" s="241">
        <v>3123207</v>
      </c>
      <c r="D2166" s="241">
        <v>1091484</v>
      </c>
      <c r="E2166" s="241">
        <v>1089352</v>
      </c>
      <c r="F2166" s="241">
        <v>2047422</v>
      </c>
      <c r="G2166" s="241">
        <v>241317</v>
      </c>
      <c r="H2166" s="241">
        <v>16551056</v>
      </c>
    </row>
    <row r="2167" spans="1:8" x14ac:dyDescent="0.25">
      <c r="A2167" s="79" t="s">
        <v>552</v>
      </c>
      <c r="B2167" s="241">
        <v>10322013</v>
      </c>
      <c r="C2167" s="241">
        <v>2543785</v>
      </c>
      <c r="D2167" s="241">
        <v>886603</v>
      </c>
      <c r="E2167" s="241">
        <v>960443</v>
      </c>
      <c r="F2167" s="241">
        <v>2039333</v>
      </c>
      <c r="G2167" s="241">
        <v>301525</v>
      </c>
      <c r="H2167" s="241">
        <v>17053702</v>
      </c>
    </row>
    <row r="2168" spans="1:8" x14ac:dyDescent="0.25">
      <c r="A2168" s="79" t="s">
        <v>830</v>
      </c>
      <c r="B2168" s="241">
        <v>9516461</v>
      </c>
      <c r="C2168" s="241">
        <v>2605066</v>
      </c>
      <c r="D2168" s="241">
        <v>1133071</v>
      </c>
      <c r="E2168" s="241">
        <v>883566</v>
      </c>
      <c r="F2168" s="241">
        <v>2183356</v>
      </c>
      <c r="G2168" s="241">
        <v>313300</v>
      </c>
      <c r="H2168" s="241">
        <v>16634820</v>
      </c>
    </row>
    <row r="2169" spans="1:8" x14ac:dyDescent="0.25">
      <c r="A2169" s="79" t="s">
        <v>554</v>
      </c>
      <c r="B2169" s="241">
        <v>5983947</v>
      </c>
      <c r="C2169" s="241">
        <v>1894367</v>
      </c>
      <c r="D2169" s="241">
        <v>708608</v>
      </c>
      <c r="E2169" s="241">
        <v>866042</v>
      </c>
      <c r="F2169" s="241">
        <v>1490434</v>
      </c>
      <c r="G2169" s="241">
        <v>298089</v>
      </c>
      <c r="H2169" s="241">
        <v>11241487</v>
      </c>
    </row>
    <row r="2170" spans="1:8" x14ac:dyDescent="0.25">
      <c r="A2170" s="79" t="s">
        <v>555</v>
      </c>
      <c r="B2170" s="241">
        <v>8695890</v>
      </c>
      <c r="C2170" s="241">
        <v>2442531</v>
      </c>
      <c r="D2170" s="241">
        <v>794062</v>
      </c>
      <c r="E2170" s="241">
        <v>1538967</v>
      </c>
      <c r="F2170" s="241">
        <v>2026830</v>
      </c>
      <c r="G2170" s="241">
        <v>315777</v>
      </c>
      <c r="H2170" s="241">
        <v>15814057</v>
      </c>
    </row>
    <row r="2171" spans="1:8" x14ac:dyDescent="0.25">
      <c r="A2171" s="79" t="s">
        <v>556</v>
      </c>
      <c r="B2171" s="241">
        <v>8135169</v>
      </c>
      <c r="C2171" s="241">
        <v>2129243</v>
      </c>
      <c r="D2171" s="241">
        <v>961482</v>
      </c>
      <c r="E2171" s="241">
        <v>1240487</v>
      </c>
      <c r="F2171" s="241">
        <v>2103087</v>
      </c>
      <c r="G2171" s="241">
        <v>506845</v>
      </c>
      <c r="H2171" s="241">
        <v>15076313</v>
      </c>
    </row>
    <row r="2172" spans="1:8" x14ac:dyDescent="0.25">
      <c r="A2172" s="79" t="s">
        <v>557</v>
      </c>
      <c r="B2172" s="241">
        <v>6759003</v>
      </c>
      <c r="C2172" s="241">
        <v>2089871</v>
      </c>
      <c r="D2172" s="241">
        <v>889408</v>
      </c>
      <c r="E2172" s="241">
        <v>1300796</v>
      </c>
      <c r="F2172" s="241">
        <v>2130019</v>
      </c>
      <c r="G2172" s="241">
        <v>371372</v>
      </c>
      <c r="H2172" s="241">
        <v>13540469</v>
      </c>
    </row>
    <row r="2173" spans="1:8" x14ac:dyDescent="0.25">
      <c r="A2173" s="79" t="s">
        <v>831</v>
      </c>
      <c r="B2173" s="241">
        <v>6083513</v>
      </c>
      <c r="C2173" s="241">
        <v>1875257</v>
      </c>
      <c r="D2173" s="241">
        <v>839731</v>
      </c>
      <c r="E2173" s="241">
        <v>1136860</v>
      </c>
      <c r="F2173" s="241">
        <v>1527796</v>
      </c>
      <c r="G2173" s="241">
        <v>291171</v>
      </c>
      <c r="H2173" s="241">
        <v>11754328</v>
      </c>
    </row>
    <row r="2174" spans="1:8" x14ac:dyDescent="0.25">
      <c r="A2174" s="79" t="s">
        <v>559</v>
      </c>
      <c r="B2174" s="241">
        <v>4807203</v>
      </c>
      <c r="C2174" s="241">
        <v>1555734</v>
      </c>
      <c r="D2174" s="241">
        <v>648646</v>
      </c>
      <c r="E2174" s="241">
        <v>1075647</v>
      </c>
      <c r="F2174" s="241">
        <v>1403409</v>
      </c>
      <c r="G2174" s="241">
        <v>286173</v>
      </c>
      <c r="H2174" s="241">
        <v>9776812</v>
      </c>
    </row>
    <row r="2175" spans="1:8" x14ac:dyDescent="0.25">
      <c r="A2175" s="79" t="s">
        <v>560</v>
      </c>
      <c r="B2175" s="241">
        <v>7306861</v>
      </c>
      <c r="C2175" s="241">
        <v>1654687</v>
      </c>
      <c r="D2175" s="241">
        <v>1015255</v>
      </c>
      <c r="E2175" s="241">
        <v>1248189</v>
      </c>
      <c r="F2175" s="241">
        <v>1929815</v>
      </c>
      <c r="G2175" s="241">
        <v>394217</v>
      </c>
      <c r="H2175" s="241">
        <v>13549024</v>
      </c>
    </row>
    <row r="2176" spans="1:8" x14ac:dyDescent="0.25">
      <c r="A2176" s="79" t="s">
        <v>561</v>
      </c>
      <c r="B2176" s="241">
        <v>6127195</v>
      </c>
      <c r="C2176" s="241">
        <v>1740820</v>
      </c>
      <c r="D2176" s="241">
        <v>894723</v>
      </c>
      <c r="E2176" s="241">
        <v>1113643</v>
      </c>
      <c r="F2176" s="241">
        <v>1553840</v>
      </c>
      <c r="G2176" s="241">
        <v>284094</v>
      </c>
      <c r="H2176" s="241">
        <v>11714315</v>
      </c>
    </row>
    <row r="2177" spans="1:8" x14ac:dyDescent="0.25">
      <c r="A2177" s="79" t="s">
        <v>562</v>
      </c>
      <c r="B2177" s="241">
        <v>6187919</v>
      </c>
      <c r="C2177" s="241">
        <v>1474433</v>
      </c>
      <c r="D2177" s="241">
        <v>688287</v>
      </c>
      <c r="E2177" s="241">
        <v>1250696</v>
      </c>
      <c r="F2177" s="241">
        <v>1857124</v>
      </c>
      <c r="G2177" s="241">
        <v>309723</v>
      </c>
      <c r="H2177" s="241">
        <v>11768182</v>
      </c>
    </row>
    <row r="2178" spans="1:8" x14ac:dyDescent="0.25">
      <c r="A2178" s="79" t="s">
        <v>832</v>
      </c>
      <c r="B2178" s="241">
        <v>7036386</v>
      </c>
      <c r="C2178" s="241">
        <v>1423418</v>
      </c>
      <c r="D2178" s="241">
        <v>850111</v>
      </c>
      <c r="E2178" s="241">
        <v>1226724</v>
      </c>
      <c r="F2178" s="241">
        <v>1348391</v>
      </c>
      <c r="G2178" s="241">
        <v>337342</v>
      </c>
      <c r="H2178" s="241">
        <v>12222372</v>
      </c>
    </row>
    <row r="2179" spans="1:8" x14ac:dyDescent="0.25">
      <c r="A2179" s="79" t="s">
        <v>565</v>
      </c>
      <c r="B2179" s="241">
        <v>13141504</v>
      </c>
      <c r="C2179" s="241">
        <v>2629315</v>
      </c>
      <c r="D2179" s="241">
        <v>1042727</v>
      </c>
      <c r="E2179" s="241">
        <v>1250517</v>
      </c>
      <c r="F2179" s="241">
        <v>1534258</v>
      </c>
      <c r="G2179" s="241">
        <v>554948</v>
      </c>
      <c r="H2179" s="241">
        <v>20153269</v>
      </c>
    </row>
    <row r="2180" spans="1:8" x14ac:dyDescent="0.25">
      <c r="A2180" s="79" t="s">
        <v>566</v>
      </c>
      <c r="B2180" s="241">
        <v>13866074</v>
      </c>
      <c r="C2180" s="241">
        <v>2096236</v>
      </c>
      <c r="D2180" s="241">
        <v>997070</v>
      </c>
      <c r="E2180" s="241">
        <v>1335173</v>
      </c>
      <c r="F2180" s="241">
        <v>1653388</v>
      </c>
      <c r="G2180" s="241">
        <v>528474</v>
      </c>
      <c r="H2180" s="241">
        <v>20476415</v>
      </c>
    </row>
    <row r="2181" spans="1:8" x14ac:dyDescent="0.25">
      <c r="A2181" s="79" t="s">
        <v>567</v>
      </c>
      <c r="B2181" s="241">
        <v>10264369</v>
      </c>
      <c r="C2181" s="241">
        <v>1840756</v>
      </c>
      <c r="D2181" s="241">
        <v>985055</v>
      </c>
      <c r="E2181" s="241">
        <v>1361466</v>
      </c>
      <c r="F2181" s="241">
        <v>1840128</v>
      </c>
      <c r="G2181" s="241">
        <v>388129</v>
      </c>
      <c r="H2181" s="241">
        <v>16679903</v>
      </c>
    </row>
    <row r="2182" spans="1:8" x14ac:dyDescent="0.25">
      <c r="A2182" s="79" t="s">
        <v>833</v>
      </c>
      <c r="B2182" s="241">
        <v>6801154</v>
      </c>
      <c r="C2182" s="241">
        <v>2764763</v>
      </c>
      <c r="D2182" s="241">
        <v>858320</v>
      </c>
      <c r="E2182" s="241">
        <v>1359397</v>
      </c>
      <c r="F2182" s="241">
        <v>1998924</v>
      </c>
      <c r="G2182" s="241">
        <v>269438</v>
      </c>
      <c r="H2182" s="241">
        <v>14051996</v>
      </c>
    </row>
    <row r="2183" spans="1:8" x14ac:dyDescent="0.25">
      <c r="A2183" s="8" t="s">
        <v>964</v>
      </c>
      <c r="B2183" s="241">
        <f>SUM(B2163:B2182)</f>
        <v>156684611</v>
      </c>
      <c r="C2183" s="241">
        <f t="shared" ref="C2183:H2183" si="169">SUM(C2163:C2182)</f>
        <v>42168570</v>
      </c>
      <c r="D2183" s="241">
        <f t="shared" si="169"/>
        <v>17604642</v>
      </c>
      <c r="E2183" s="241">
        <f t="shared" si="169"/>
        <v>23238308</v>
      </c>
      <c r="F2183" s="241">
        <f t="shared" si="169"/>
        <v>34869396</v>
      </c>
      <c r="G2183" s="241">
        <f t="shared" si="169"/>
        <v>6742835</v>
      </c>
      <c r="H2183" s="241">
        <f t="shared" si="169"/>
        <v>281308362</v>
      </c>
    </row>
    <row r="2184" spans="1:8" x14ac:dyDescent="0.25">
      <c r="A2184" s="266" t="s">
        <v>965</v>
      </c>
      <c r="B2184" s="225">
        <f>B2183/20</f>
        <v>7834230.5499999998</v>
      </c>
      <c r="C2184" s="225">
        <f t="shared" ref="C2184:H2184" si="170">C2183/20</f>
        <v>2108428.5</v>
      </c>
      <c r="D2184" s="225">
        <f t="shared" si="170"/>
        <v>880232.1</v>
      </c>
      <c r="E2184" s="225">
        <f t="shared" si="170"/>
        <v>1161915.3999999999</v>
      </c>
      <c r="F2184" s="225">
        <f t="shared" si="170"/>
        <v>1743469.8</v>
      </c>
      <c r="G2184" s="225">
        <f t="shared" si="170"/>
        <v>337141.75</v>
      </c>
      <c r="H2184" s="225">
        <f t="shared" si="170"/>
        <v>14065418.1</v>
      </c>
    </row>
    <row r="2186" spans="1:8" x14ac:dyDescent="0.25">
      <c r="A2186" s="79" t="s">
        <v>570</v>
      </c>
      <c r="B2186" s="241">
        <v>6166331</v>
      </c>
      <c r="C2186" s="241">
        <v>2126939</v>
      </c>
      <c r="D2186" s="241">
        <v>819225</v>
      </c>
      <c r="E2186" s="241">
        <v>1222959</v>
      </c>
      <c r="F2186" s="241">
        <v>1448541</v>
      </c>
      <c r="G2186" s="241">
        <v>350714</v>
      </c>
      <c r="H2186" s="241">
        <v>12134709</v>
      </c>
    </row>
    <row r="2187" spans="1:8" x14ac:dyDescent="0.25">
      <c r="A2187" s="79" t="s">
        <v>571</v>
      </c>
      <c r="B2187" s="241">
        <v>7405719</v>
      </c>
      <c r="C2187" s="241">
        <v>2282689</v>
      </c>
      <c r="D2187" s="241">
        <v>1267562</v>
      </c>
      <c r="E2187" s="241">
        <v>1334182</v>
      </c>
      <c r="F2187" s="241">
        <v>1681964</v>
      </c>
      <c r="G2187" s="241">
        <v>278639</v>
      </c>
      <c r="H2187" s="241">
        <v>14250755</v>
      </c>
    </row>
    <row r="2188" spans="1:8" x14ac:dyDescent="0.25">
      <c r="A2188" s="79" t="s">
        <v>572</v>
      </c>
      <c r="B2188" s="241">
        <v>9151379</v>
      </c>
      <c r="C2188" s="241">
        <v>2119679</v>
      </c>
      <c r="D2188" s="241">
        <v>1138594</v>
      </c>
      <c r="E2188" s="241">
        <v>1548696</v>
      </c>
      <c r="F2188" s="241">
        <v>1864747</v>
      </c>
      <c r="G2188" s="241">
        <v>316027</v>
      </c>
      <c r="H2188" s="241">
        <v>16139122</v>
      </c>
    </row>
    <row r="2189" spans="1:8" x14ac:dyDescent="0.25">
      <c r="A2189" s="79" t="s">
        <v>573</v>
      </c>
      <c r="B2189" s="241">
        <v>8845150</v>
      </c>
      <c r="C2189" s="241">
        <v>2931775</v>
      </c>
      <c r="D2189" s="241">
        <v>1108995</v>
      </c>
      <c r="E2189" s="241">
        <v>1213128</v>
      </c>
      <c r="F2189" s="241">
        <v>1805363</v>
      </c>
      <c r="G2189" s="241">
        <v>360966</v>
      </c>
      <c r="H2189" s="241">
        <v>16265377</v>
      </c>
    </row>
    <row r="2190" spans="1:8" x14ac:dyDescent="0.25">
      <c r="A2190" s="79" t="s">
        <v>837</v>
      </c>
      <c r="B2190" s="241">
        <v>10611326</v>
      </c>
      <c r="C2190" s="241">
        <v>2745209</v>
      </c>
      <c r="D2190" s="241">
        <v>1183418</v>
      </c>
      <c r="E2190" s="241">
        <v>1556749</v>
      </c>
      <c r="F2190" s="241">
        <v>1958235</v>
      </c>
      <c r="G2190" s="241">
        <v>367818</v>
      </c>
      <c r="H2190" s="241">
        <v>18422755</v>
      </c>
    </row>
    <row r="2191" spans="1:8" x14ac:dyDescent="0.25">
      <c r="A2191" s="79" t="s">
        <v>575</v>
      </c>
      <c r="B2191" s="241">
        <v>4504278</v>
      </c>
      <c r="C2191" s="241">
        <v>2390476</v>
      </c>
      <c r="D2191" s="241">
        <v>1210943</v>
      </c>
      <c r="E2191" s="241">
        <v>1329795</v>
      </c>
      <c r="F2191" s="241">
        <v>1655197</v>
      </c>
      <c r="G2191" s="241">
        <v>275595</v>
      </c>
      <c r="H2191" s="241">
        <v>11366284</v>
      </c>
    </row>
    <row r="2192" spans="1:8" x14ac:dyDescent="0.25">
      <c r="A2192" s="79" t="s">
        <v>576</v>
      </c>
      <c r="B2192" s="241">
        <v>5666482</v>
      </c>
      <c r="C2192" s="241">
        <v>2740654</v>
      </c>
      <c r="D2192" s="241">
        <v>1366053</v>
      </c>
      <c r="E2192" s="241">
        <v>1623058</v>
      </c>
      <c r="F2192" s="241">
        <v>2250242</v>
      </c>
      <c r="G2192" s="241">
        <v>289281</v>
      </c>
      <c r="H2192" s="241">
        <v>13935770</v>
      </c>
    </row>
    <row r="2193" spans="1:8" x14ac:dyDescent="0.25">
      <c r="A2193" s="79" t="s">
        <v>577</v>
      </c>
      <c r="B2193" s="241">
        <v>6334760</v>
      </c>
      <c r="C2193" s="241">
        <v>3163034</v>
      </c>
      <c r="D2193" s="241">
        <v>2016625</v>
      </c>
      <c r="E2193" s="241">
        <v>2180882</v>
      </c>
      <c r="F2193" s="241">
        <v>2507273</v>
      </c>
      <c r="G2193" s="241">
        <v>337762</v>
      </c>
      <c r="H2193" s="241">
        <v>16540336</v>
      </c>
    </row>
    <row r="2194" spans="1:8" x14ac:dyDescent="0.25">
      <c r="A2194" s="79" t="s">
        <v>578</v>
      </c>
      <c r="B2194" s="241">
        <v>8111799</v>
      </c>
      <c r="C2194" s="241">
        <v>3322215</v>
      </c>
      <c r="D2194" s="241">
        <v>1669828</v>
      </c>
      <c r="E2194" s="241">
        <v>1658130</v>
      </c>
      <c r="F2194" s="241">
        <v>1920726</v>
      </c>
      <c r="G2194" s="241">
        <v>351561</v>
      </c>
      <c r="H2194" s="241">
        <v>17034259</v>
      </c>
    </row>
    <row r="2195" spans="1:8" x14ac:dyDescent="0.25">
      <c r="A2195" s="79" t="s">
        <v>838</v>
      </c>
      <c r="B2195" s="241">
        <v>7162153</v>
      </c>
      <c r="C2195" s="241">
        <v>4256351</v>
      </c>
      <c r="D2195" s="241">
        <v>1136678</v>
      </c>
      <c r="E2195" s="241">
        <v>1517166</v>
      </c>
      <c r="F2195" s="241">
        <v>1473640</v>
      </c>
      <c r="G2195" s="241">
        <v>247488</v>
      </c>
      <c r="H2195" s="241">
        <v>15793476</v>
      </c>
    </row>
    <row r="2196" spans="1:8" x14ac:dyDescent="0.25">
      <c r="A2196" s="79" t="s">
        <v>580</v>
      </c>
      <c r="B2196" s="241">
        <v>5961641</v>
      </c>
      <c r="C2196" s="241">
        <v>4401341</v>
      </c>
      <c r="D2196" s="241">
        <v>608045</v>
      </c>
      <c r="E2196" s="241">
        <v>1743084</v>
      </c>
      <c r="F2196" s="241">
        <v>1673265</v>
      </c>
      <c r="G2196" s="241">
        <v>334649</v>
      </c>
      <c r="H2196" s="241">
        <v>14722025</v>
      </c>
    </row>
    <row r="2197" spans="1:8" x14ac:dyDescent="0.25">
      <c r="A2197" s="79" t="s">
        <v>581</v>
      </c>
      <c r="B2197" s="241">
        <v>5359879</v>
      </c>
      <c r="C2197" s="241">
        <v>3632281</v>
      </c>
      <c r="D2197" s="241">
        <v>562001</v>
      </c>
      <c r="E2197" s="241">
        <v>1764534</v>
      </c>
      <c r="F2197" s="241">
        <v>1705742</v>
      </c>
      <c r="G2197" s="241">
        <v>266661</v>
      </c>
      <c r="H2197" s="241">
        <v>13291098</v>
      </c>
    </row>
    <row r="2198" spans="1:8" x14ac:dyDescent="0.25">
      <c r="A2198" s="79" t="s">
        <v>582</v>
      </c>
      <c r="B2198" s="241">
        <v>9749842</v>
      </c>
      <c r="C2198" s="241">
        <v>3217316</v>
      </c>
      <c r="D2198" s="241">
        <v>906583</v>
      </c>
      <c r="E2198" s="241">
        <v>1566865</v>
      </c>
      <c r="F2198" s="241">
        <v>2362380</v>
      </c>
      <c r="G2198" s="241">
        <v>280524</v>
      </c>
      <c r="H2198" s="241">
        <v>18083510</v>
      </c>
    </row>
    <row r="2199" spans="1:8" x14ac:dyDescent="0.25">
      <c r="A2199" s="79" t="s">
        <v>583</v>
      </c>
      <c r="B2199" s="241">
        <v>9667943</v>
      </c>
      <c r="C2199" s="241">
        <v>3820456</v>
      </c>
      <c r="D2199" s="241">
        <v>963444</v>
      </c>
      <c r="E2199" s="241">
        <v>1569505</v>
      </c>
      <c r="F2199" s="241">
        <v>1564854</v>
      </c>
      <c r="G2199" s="241">
        <v>419068</v>
      </c>
      <c r="H2199" s="241">
        <v>18005270</v>
      </c>
    </row>
    <row r="2200" spans="1:8" x14ac:dyDescent="0.25">
      <c r="A2200" s="79" t="s">
        <v>839</v>
      </c>
      <c r="B2200" s="241">
        <v>5567726</v>
      </c>
      <c r="C2200" s="241">
        <v>2138373</v>
      </c>
      <c r="D2200" s="241">
        <v>560438</v>
      </c>
      <c r="E2200" s="241">
        <v>1277029</v>
      </c>
      <c r="F2200" s="241">
        <v>1624437</v>
      </c>
      <c r="G2200" s="241">
        <v>274954</v>
      </c>
      <c r="H2200" s="241">
        <v>11442957</v>
      </c>
    </row>
    <row r="2201" spans="1:8" x14ac:dyDescent="0.25">
      <c r="A2201" s="79" t="s">
        <v>585</v>
      </c>
      <c r="B2201" s="241">
        <v>4802766</v>
      </c>
      <c r="C2201" s="241">
        <v>1724519</v>
      </c>
      <c r="D2201" s="241">
        <v>605748</v>
      </c>
      <c r="E2201" s="241">
        <v>1646468</v>
      </c>
      <c r="F2201" s="241">
        <v>1478374</v>
      </c>
      <c r="G2201" s="241">
        <v>340790</v>
      </c>
      <c r="H2201" s="241">
        <v>10598665</v>
      </c>
    </row>
    <row r="2202" spans="1:8" x14ac:dyDescent="0.25">
      <c r="A2202" s="79" t="s">
        <v>586</v>
      </c>
      <c r="B2202" s="241">
        <v>5609633</v>
      </c>
      <c r="C2202" s="241">
        <v>1367937</v>
      </c>
      <c r="D2202" s="241">
        <v>806321</v>
      </c>
      <c r="E2202" s="241">
        <v>1930240</v>
      </c>
      <c r="F2202" s="241">
        <v>1791606</v>
      </c>
      <c r="G2202" s="241">
        <v>393841</v>
      </c>
      <c r="H2202" s="241">
        <v>11899578</v>
      </c>
    </row>
    <row r="2203" spans="1:8" x14ac:dyDescent="0.25">
      <c r="A2203" s="79" t="s">
        <v>587</v>
      </c>
      <c r="B2203" s="241">
        <v>5965186</v>
      </c>
      <c r="C2203" s="241">
        <v>1960455</v>
      </c>
      <c r="D2203" s="241">
        <v>682225</v>
      </c>
      <c r="E2203" s="241">
        <v>1762893</v>
      </c>
      <c r="F2203" s="241">
        <v>1412695</v>
      </c>
      <c r="G2203" s="241">
        <v>411776</v>
      </c>
      <c r="H2203" s="241">
        <v>12195230</v>
      </c>
    </row>
    <row r="2204" spans="1:8" x14ac:dyDescent="0.25">
      <c r="A2204" s="79" t="s">
        <v>588</v>
      </c>
      <c r="B2204" s="241">
        <v>5235329</v>
      </c>
      <c r="C2204" s="241">
        <v>2009590</v>
      </c>
      <c r="D2204" s="241">
        <v>562508</v>
      </c>
      <c r="E2204" s="241">
        <v>1954450</v>
      </c>
      <c r="F2204" s="241">
        <v>1415587</v>
      </c>
      <c r="G2204" s="241">
        <v>340431</v>
      </c>
      <c r="H2204" s="241">
        <v>11517895</v>
      </c>
    </row>
    <row r="2205" spans="1:8" x14ac:dyDescent="0.25">
      <c r="A2205" s="79" t="s">
        <v>840</v>
      </c>
      <c r="B2205" s="241">
        <v>4950775</v>
      </c>
      <c r="C2205" s="241">
        <v>2536332</v>
      </c>
      <c r="D2205" s="241">
        <v>624274</v>
      </c>
      <c r="E2205" s="241">
        <v>2856869</v>
      </c>
      <c r="F2205" s="241">
        <v>1171662</v>
      </c>
      <c r="G2205" s="241">
        <v>368387</v>
      </c>
      <c r="H2205" s="241">
        <v>12508299</v>
      </c>
    </row>
    <row r="2206" spans="1:8" x14ac:dyDescent="0.25">
      <c r="A2206" s="79" t="s">
        <v>590</v>
      </c>
      <c r="B2206" s="241">
        <v>8905121</v>
      </c>
      <c r="C2206" s="241">
        <v>4207763</v>
      </c>
      <c r="D2206" s="241">
        <v>1046454</v>
      </c>
      <c r="E2206" s="241">
        <v>2126808</v>
      </c>
      <c r="F2206" s="241">
        <v>1384132</v>
      </c>
      <c r="G2206" s="241">
        <v>351947</v>
      </c>
      <c r="H2206" s="241">
        <v>18022225</v>
      </c>
    </row>
    <row r="2207" spans="1:8" x14ac:dyDescent="0.25">
      <c r="A2207" s="79" t="s">
        <v>591</v>
      </c>
      <c r="B2207" s="241">
        <v>7148386</v>
      </c>
      <c r="C2207" s="241">
        <v>4012539</v>
      </c>
      <c r="D2207" s="241">
        <v>878353</v>
      </c>
      <c r="E2207" s="241">
        <v>2873291</v>
      </c>
      <c r="F2207" s="241">
        <v>1527584</v>
      </c>
      <c r="G2207" s="241">
        <v>361927</v>
      </c>
      <c r="H2207" s="241">
        <v>16802080</v>
      </c>
    </row>
    <row r="2208" spans="1:8" x14ac:dyDescent="0.25">
      <c r="A2208" s="8" t="s">
        <v>966</v>
      </c>
      <c r="B2208" s="241">
        <f>SUM(B2186:B2207)</f>
        <v>152883604</v>
      </c>
      <c r="C2208" s="241">
        <f t="shared" ref="C2208:H2208" si="171">SUM(C2186:C2207)</f>
        <v>63107923</v>
      </c>
      <c r="D2208" s="241">
        <f t="shared" si="171"/>
        <v>21724315</v>
      </c>
      <c r="E2208" s="241">
        <f t="shared" si="171"/>
        <v>38256781</v>
      </c>
      <c r="F2208" s="241">
        <f t="shared" si="171"/>
        <v>37678246</v>
      </c>
      <c r="G2208" s="241">
        <f t="shared" si="171"/>
        <v>7320806</v>
      </c>
      <c r="H2208" s="241">
        <f t="shared" si="171"/>
        <v>320971675</v>
      </c>
    </row>
    <row r="2209" spans="1:8" x14ac:dyDescent="0.25">
      <c r="A2209" s="266" t="s">
        <v>967</v>
      </c>
      <c r="B2209" s="225">
        <f>B2208/22</f>
        <v>6949254.7272727275</v>
      </c>
      <c r="C2209" s="225">
        <f t="shared" ref="C2209:H2209" si="172">C2208/22</f>
        <v>2868541.9545454546</v>
      </c>
      <c r="D2209" s="225">
        <f t="shared" si="172"/>
        <v>987468.86363636365</v>
      </c>
      <c r="E2209" s="225">
        <f t="shared" si="172"/>
        <v>1738944.5909090908</v>
      </c>
      <c r="F2209" s="225">
        <f t="shared" si="172"/>
        <v>1712647.5454545454</v>
      </c>
      <c r="G2209" s="225">
        <f t="shared" si="172"/>
        <v>332763.90909090912</v>
      </c>
      <c r="H2209" s="225">
        <f t="shared" si="172"/>
        <v>14589621.590909092</v>
      </c>
    </row>
  </sheetData>
  <pageMargins left="0.25" right="0.25" top="0.75" bottom="0.75" header="0.3" footer="0.3"/>
  <pageSetup scale="43" fitToHeight="20" orientation="portrait" r:id="rId1"/>
  <rowBreaks count="22" manualBreakCount="22">
    <brk id="100" max="16383" man="1"/>
    <brk id="199" max="16383" man="1"/>
    <brk id="300" max="16383" man="1"/>
    <brk id="398" max="16383" man="1"/>
    <brk id="496" max="16383" man="1"/>
    <brk id="596" max="16383" man="1"/>
    <brk id="693" max="16383" man="1"/>
    <brk id="792" max="16383" man="1"/>
    <brk id="891" max="16383" man="1"/>
    <brk id="987" max="16383" man="1"/>
    <brk id="1086" max="16383" man="1"/>
    <brk id="1184" max="16383" man="1"/>
    <brk id="1282" max="16383" man="1"/>
    <brk id="1382" max="16383" man="1"/>
    <brk id="1479" max="16383" man="1"/>
    <brk id="1574" max="16383" man="1"/>
    <brk id="1674" max="16383" man="1"/>
    <brk id="1772" max="16383" man="1"/>
    <brk id="1868" max="16383" man="1"/>
    <brk id="1966" max="16383" man="1"/>
    <brk id="2064" max="16383" man="1"/>
    <brk id="21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I30" sqref="I30"/>
    </sheetView>
  </sheetViews>
  <sheetFormatPr defaultRowHeight="15" x14ac:dyDescent="0.25"/>
  <cols>
    <col min="1" max="1" width="9.7109375" bestFit="1" customWidth="1"/>
    <col min="2" max="2" width="15.7109375" customWidth="1"/>
    <col min="6" max="6" width="12.5703125" bestFit="1" customWidth="1"/>
  </cols>
  <sheetData>
    <row r="1" spans="1:6" ht="60" x14ac:dyDescent="0.25">
      <c r="A1" s="256"/>
      <c r="B1" s="258" t="s">
        <v>928</v>
      </c>
      <c r="C1" t="s">
        <v>72</v>
      </c>
    </row>
    <row r="2" spans="1:6" x14ac:dyDescent="0.25">
      <c r="A2" s="257">
        <v>41652</v>
      </c>
      <c r="B2">
        <v>399</v>
      </c>
      <c r="C2">
        <v>21</v>
      </c>
    </row>
    <row r="3" spans="1:6" x14ac:dyDescent="0.25">
      <c r="A3" s="257">
        <v>41683</v>
      </c>
      <c r="B3">
        <v>184</v>
      </c>
      <c r="C3">
        <v>19</v>
      </c>
    </row>
    <row r="4" spans="1:6" x14ac:dyDescent="0.25">
      <c r="A4" s="257">
        <v>41711</v>
      </c>
      <c r="B4">
        <v>452</v>
      </c>
      <c r="C4">
        <v>20</v>
      </c>
      <c r="E4" t="s">
        <v>945</v>
      </c>
      <c r="F4" s="261">
        <f>((B2*C2)+(B3*C3)+(B4*C4))/(C2+C3+C4)</f>
        <v>348.58333333333331</v>
      </c>
    </row>
    <row r="5" spans="1:6" x14ac:dyDescent="0.25">
      <c r="A5" s="257">
        <v>41742</v>
      </c>
      <c r="B5">
        <v>430</v>
      </c>
      <c r="C5">
        <v>22</v>
      </c>
      <c r="F5" s="261"/>
    </row>
    <row r="6" spans="1:6" x14ac:dyDescent="0.25">
      <c r="A6" s="257">
        <v>41772</v>
      </c>
      <c r="B6">
        <v>527</v>
      </c>
      <c r="C6">
        <v>22</v>
      </c>
      <c r="F6" s="261"/>
    </row>
    <row r="7" spans="1:6" x14ac:dyDescent="0.25">
      <c r="A7" s="257">
        <v>41803</v>
      </c>
      <c r="B7">
        <v>909</v>
      </c>
      <c r="C7">
        <v>20</v>
      </c>
      <c r="E7" t="s">
        <v>946</v>
      </c>
      <c r="F7" s="261">
        <f>((B5*C5)+(B6*C6)+(B7*C7))/(C5+C6+C7)</f>
        <v>613.03125</v>
      </c>
    </row>
    <row r="8" spans="1:6" x14ac:dyDescent="0.25">
      <c r="A8" s="257">
        <v>41833</v>
      </c>
      <c r="B8" s="255">
        <v>1032</v>
      </c>
      <c r="C8">
        <v>22</v>
      </c>
      <c r="F8" s="261"/>
    </row>
    <row r="9" spans="1:6" x14ac:dyDescent="0.25">
      <c r="A9" s="257">
        <v>41864</v>
      </c>
      <c r="B9" s="255">
        <v>1233</v>
      </c>
      <c r="C9">
        <v>22</v>
      </c>
      <c r="F9" s="261"/>
    </row>
    <row r="10" spans="1:6" x14ac:dyDescent="0.25">
      <c r="A10" s="257">
        <v>41895</v>
      </c>
      <c r="B10" s="255">
        <v>1667</v>
      </c>
      <c r="C10">
        <v>20</v>
      </c>
      <c r="E10" t="s">
        <v>947</v>
      </c>
      <c r="F10" s="261">
        <f>((B8*C8)+(B9*C9)+(B10*C10))/(C8+C9+C10)</f>
        <v>1299.53125</v>
      </c>
    </row>
    <row r="11" spans="1:6" x14ac:dyDescent="0.25">
      <c r="A11" s="257">
        <v>41925</v>
      </c>
      <c r="B11" s="255">
        <v>1076</v>
      </c>
      <c r="C11">
        <v>23</v>
      </c>
      <c r="F11" s="261"/>
    </row>
    <row r="12" spans="1:6" x14ac:dyDescent="0.25">
      <c r="A12" s="257">
        <v>41956</v>
      </c>
      <c r="B12" s="255">
        <v>1193</v>
      </c>
      <c r="C12">
        <v>20</v>
      </c>
      <c r="F12" s="261"/>
    </row>
    <row r="13" spans="1:6" x14ac:dyDescent="0.25">
      <c r="A13" s="257">
        <v>41986</v>
      </c>
      <c r="B13" s="255">
        <v>1289</v>
      </c>
      <c r="C13">
        <v>21</v>
      </c>
      <c r="E13" t="s">
        <v>948</v>
      </c>
      <c r="F13" s="261">
        <f>((B11*C11)+(B12*C12)+(B13*C13))/(C11+C12+C13)</f>
        <v>1182.453125</v>
      </c>
    </row>
    <row r="14" spans="1:6" x14ac:dyDescent="0.25">
      <c r="A14" s="257">
        <v>41653</v>
      </c>
      <c r="B14" s="255">
        <v>1400</v>
      </c>
      <c r="C14">
        <v>21</v>
      </c>
      <c r="F14" s="261"/>
    </row>
    <row r="15" spans="1:6" x14ac:dyDescent="0.25">
      <c r="A15" s="257">
        <v>41684</v>
      </c>
      <c r="B15" s="255">
        <v>1458</v>
      </c>
      <c r="C15">
        <v>19</v>
      </c>
      <c r="F15" s="261"/>
    </row>
    <row r="16" spans="1:6" x14ac:dyDescent="0.25">
      <c r="A16" s="257">
        <v>41712</v>
      </c>
      <c r="B16" s="255">
        <v>1685</v>
      </c>
      <c r="C16">
        <v>21</v>
      </c>
      <c r="E16" t="s">
        <v>949</v>
      </c>
      <c r="F16" s="261">
        <f>((B14*C14)+(B15*C15)+(B16*C16))/(C14+C15+C16)</f>
        <v>1516.1803278688524</v>
      </c>
    </row>
    <row r="17" spans="1:14" x14ac:dyDescent="0.25">
      <c r="A17" s="257">
        <v>41743</v>
      </c>
      <c r="B17" s="255">
        <v>1152</v>
      </c>
      <c r="C17">
        <v>21</v>
      </c>
      <c r="F17" s="261"/>
    </row>
    <row r="18" spans="1:14" x14ac:dyDescent="0.25">
      <c r="A18" s="257">
        <v>41773</v>
      </c>
      <c r="B18" s="255">
        <v>1710</v>
      </c>
      <c r="C18">
        <v>21</v>
      </c>
      <c r="F18" s="261"/>
    </row>
    <row r="19" spans="1:14" x14ac:dyDescent="0.25">
      <c r="A19" s="257">
        <v>41804</v>
      </c>
      <c r="B19" s="255">
        <v>1388</v>
      </c>
      <c r="C19">
        <v>21</v>
      </c>
      <c r="E19" t="s">
        <v>950</v>
      </c>
      <c r="F19" s="261">
        <f>((B17*C17)+(B18*C18)+(B19*C19))/(C17+C18+C19)</f>
        <v>1416.6666666666667</v>
      </c>
    </row>
    <row r="20" spans="1:14" x14ac:dyDescent="0.25">
      <c r="A20" s="257">
        <v>41834</v>
      </c>
      <c r="B20" s="255">
        <v>1167</v>
      </c>
      <c r="C20">
        <v>22</v>
      </c>
      <c r="F20" s="261"/>
    </row>
    <row r="21" spans="1:14" x14ac:dyDescent="0.25">
      <c r="A21" s="257">
        <v>41865</v>
      </c>
      <c r="B21" s="255">
        <v>1669</v>
      </c>
      <c r="C21">
        <v>21</v>
      </c>
      <c r="F21" s="261"/>
    </row>
    <row r="22" spans="1:14" x14ac:dyDescent="0.25">
      <c r="A22" s="257">
        <v>41896</v>
      </c>
      <c r="B22" s="255">
        <v>2448</v>
      </c>
      <c r="C22" s="255">
        <v>21</v>
      </c>
      <c r="E22" t="s">
        <v>951</v>
      </c>
      <c r="F22" s="261">
        <f>((B20*C20)+(B21*C21)+(B22*C22))/(C20+C21+C22)</f>
        <v>1752.046875</v>
      </c>
    </row>
    <row r="23" spans="1:14" x14ac:dyDescent="0.25">
      <c r="A23" s="257">
        <v>41926</v>
      </c>
      <c r="B23" s="255">
        <v>1843</v>
      </c>
      <c r="C23">
        <v>23</v>
      </c>
      <c r="F23" s="261"/>
    </row>
    <row r="24" spans="1:14" x14ac:dyDescent="0.25">
      <c r="A24" s="257">
        <v>41957</v>
      </c>
      <c r="B24" s="255">
        <v>1506</v>
      </c>
      <c r="C24">
        <v>19</v>
      </c>
      <c r="F24" s="261"/>
    </row>
    <row r="25" spans="1:14" x14ac:dyDescent="0.25">
      <c r="A25" s="257">
        <v>41987</v>
      </c>
      <c r="B25" s="255">
        <v>1944</v>
      </c>
      <c r="C25">
        <v>22</v>
      </c>
      <c r="E25" t="s">
        <v>952</v>
      </c>
      <c r="F25" s="261">
        <f>((B23*C23)+(B24*C24)+(B25*C25))/(C23+C24+C25)</f>
        <v>1777.671875</v>
      </c>
    </row>
    <row r="26" spans="1:14" x14ac:dyDescent="0.25">
      <c r="A26" s="257">
        <v>42019</v>
      </c>
      <c r="B26" s="255">
        <v>2105</v>
      </c>
      <c r="C26">
        <v>20</v>
      </c>
      <c r="F26" s="261"/>
    </row>
    <row r="27" spans="1:14" x14ac:dyDescent="0.25">
      <c r="A27" s="257">
        <v>42050</v>
      </c>
      <c r="B27" s="255">
        <v>2634</v>
      </c>
      <c r="C27">
        <v>19</v>
      </c>
    </row>
    <row r="28" spans="1:14" x14ac:dyDescent="0.25">
      <c r="A28" s="257">
        <v>42078</v>
      </c>
      <c r="B28" s="255">
        <v>2391</v>
      </c>
      <c r="C28">
        <v>22</v>
      </c>
      <c r="E28" t="s">
        <v>959</v>
      </c>
      <c r="F28" s="261">
        <v>2373</v>
      </c>
      <c r="G28" s="265"/>
      <c r="H28" s="265"/>
      <c r="I28" s="265"/>
      <c r="J28" s="265"/>
      <c r="K28" s="265"/>
      <c r="L28" s="265"/>
      <c r="M28" s="265"/>
      <c r="N28" s="265"/>
    </row>
    <row r="29" spans="1:14" x14ac:dyDescent="0.25">
      <c r="A29" s="257">
        <v>42109</v>
      </c>
      <c r="B29" s="255">
        <v>1531</v>
      </c>
      <c r="C29">
        <v>22</v>
      </c>
    </row>
    <row r="30" spans="1:14" x14ac:dyDescent="0.25">
      <c r="A30" s="257">
        <v>42139</v>
      </c>
      <c r="B30" s="255">
        <v>2132</v>
      </c>
      <c r="C30">
        <v>20</v>
      </c>
    </row>
    <row r="31" spans="1:14" x14ac:dyDescent="0.25">
      <c r="A31" s="257">
        <v>42170</v>
      </c>
      <c r="B31" s="255">
        <v>2197</v>
      </c>
      <c r="C31">
        <v>22</v>
      </c>
      <c r="E31" t="s">
        <v>968</v>
      </c>
      <c r="F31" s="261">
        <v>1948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ADV and RPC</vt:lpstr>
      <vt:lpstr>Asset Class by Venue-ADV</vt:lpstr>
      <vt:lpstr>Revised Volume and RPC, Old Fmt</vt:lpstr>
      <vt:lpstr>Legacy Volume &amp; RPC, New Fmt</vt:lpstr>
      <vt:lpstr>OI by Asset Class</vt:lpstr>
      <vt:lpstr>Daily Volume</vt:lpstr>
      <vt:lpstr>OTC IRS Avg Daily Trade Count</vt:lpstr>
      <vt:lpstr>'ADV and RPC'!Print_Area</vt:lpstr>
      <vt:lpstr>'Asset Class by Venue-ADV'!Print_Area</vt:lpstr>
      <vt:lpstr>'Daily Volume'!Print_Area</vt:lpstr>
      <vt:lpstr>'OI by Asset Class'!Print_Area</vt:lpstr>
      <vt:lpstr>'OTC IRS Avg Daily Trade Count'!Print_Area</vt:lpstr>
      <vt:lpstr>'Revised Volume and RPC, Old Fmt'!Print_Titles</vt:lpstr>
    </vt:vector>
  </TitlesOfParts>
  <Company>CME Group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Hartman, Kelly</dc:creator>
  <cp:lastModifiedBy>George, Jennifer</cp:lastModifiedBy>
  <cp:lastPrinted>2015-06-02T11:37:02Z</cp:lastPrinted>
  <dcterms:created xsi:type="dcterms:W3CDTF">2009-07-31T18:38:38Z</dcterms:created>
  <dcterms:modified xsi:type="dcterms:W3CDTF">2015-07-01T17:17:55Z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