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95" yWindow="60" windowWidth="15480" windowHeight="9165" tabRatio="730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  <sheet name="Sheet1" sheetId="10" r:id="rId7"/>
    <sheet name="Sheet2" sheetId="11" r:id="rId8"/>
  </sheets>
  <externalReferences>
    <externalReference r:id="rId9"/>
  </externalReferences>
  <definedNames>
    <definedName name="_xlnm.Print_Area" localSheetId="0">'ADV and RPC'!$A$1:$M$442</definedName>
    <definedName name="_xlnm.Print_Area" localSheetId="1">'Asset Class by Venue-ADV'!$A$1:$M$457</definedName>
    <definedName name="_xlnm.Print_Area" localSheetId="5">'Daily Volume'!$A$1:$H$2525</definedName>
    <definedName name="_xlnm.Print_Area" localSheetId="4">'OI by Asset Class'!$A$1:$M$86</definedName>
    <definedName name="_xlnm.Print_Titles" localSheetId="2">'Revised Volume and RPC, Old Fmt'!$4:$4</definedName>
  </definedNames>
  <calcPr calcId="145621"/>
</workbook>
</file>

<file path=xl/calcChain.xml><?xml version="1.0" encoding="utf-8"?>
<calcChain xmlns="http://schemas.openxmlformats.org/spreadsheetml/2006/main">
  <c r="C2525" i="9" l="1"/>
  <c r="D2525" i="9"/>
  <c r="E2525" i="9"/>
  <c r="F2525" i="9"/>
  <c r="G2524" i="9"/>
  <c r="G2525" i="9"/>
  <c r="H2524" i="9"/>
  <c r="H2525" i="9"/>
  <c r="B2525" i="9"/>
  <c r="C2524" i="9"/>
  <c r="D2524" i="9"/>
  <c r="E2524" i="9"/>
  <c r="F2524" i="9"/>
  <c r="B2524" i="9"/>
  <c r="G44" i="5"/>
  <c r="G38" i="5"/>
  <c r="G33" i="5"/>
  <c r="G32" i="5"/>
  <c r="G27" i="5"/>
  <c r="G26" i="5"/>
  <c r="G21" i="5"/>
  <c r="G20" i="5"/>
  <c r="G15" i="5"/>
  <c r="G14" i="5"/>
  <c r="G9" i="5"/>
  <c r="G8" i="5"/>
  <c r="C2502" i="9"/>
  <c r="D2502" i="9"/>
  <c r="E2502" i="9"/>
  <c r="F2502" i="9"/>
  <c r="G2502" i="9"/>
  <c r="H2502" i="9"/>
  <c r="B2502" i="9"/>
  <c r="C2501" i="9"/>
  <c r="D2501" i="9"/>
  <c r="E2501" i="9"/>
  <c r="F2501" i="9"/>
  <c r="G2501" i="9"/>
  <c r="H2501" i="9"/>
  <c r="B2501" i="9"/>
  <c r="C2476" i="9"/>
  <c r="C2477" i="9"/>
  <c r="D2476" i="9"/>
  <c r="D2477" i="9"/>
  <c r="E2476" i="9"/>
  <c r="E2477" i="9"/>
  <c r="F2476" i="9"/>
  <c r="F2477" i="9"/>
  <c r="G2476" i="9"/>
  <c r="G2477" i="9"/>
  <c r="H2476" i="9"/>
  <c r="H2477" i="9"/>
  <c r="B2476" i="9"/>
  <c r="B2477" i="9"/>
  <c r="C2451" i="9"/>
  <c r="C2452" i="9"/>
  <c r="D2451" i="9"/>
  <c r="D2452" i="9"/>
  <c r="E2451" i="9"/>
  <c r="E2452" i="9"/>
  <c r="F2451" i="9"/>
  <c r="F2452" i="9"/>
  <c r="G2451" i="9"/>
  <c r="G2452" i="9"/>
  <c r="H2451" i="9"/>
  <c r="H2452" i="9"/>
  <c r="B2451" i="9"/>
  <c r="B2452" i="9"/>
  <c r="C2427" i="9"/>
  <c r="C2428" i="9"/>
  <c r="D2427" i="9"/>
  <c r="D2428" i="9"/>
  <c r="E2427" i="9"/>
  <c r="E2428" i="9"/>
  <c r="F2427" i="9"/>
  <c r="F2428" i="9"/>
  <c r="G2427" i="9"/>
  <c r="G2428" i="9"/>
  <c r="H2427" i="9"/>
  <c r="H2428" i="9"/>
  <c r="B2427" i="9"/>
  <c r="B2428" i="9"/>
  <c r="C38" i="5"/>
  <c r="C32" i="5"/>
  <c r="C26" i="5"/>
  <c r="C20" i="5"/>
  <c r="C14" i="5"/>
  <c r="C8" i="5"/>
  <c r="C2402" i="9"/>
  <c r="C2403" i="9"/>
  <c r="E2402" i="9"/>
  <c r="E2403" i="9"/>
  <c r="F2402" i="9"/>
  <c r="F2403" i="9"/>
  <c r="G2402" i="9"/>
  <c r="G2403" i="9"/>
  <c r="B2402" i="9"/>
  <c r="B2403" i="9"/>
  <c r="D2402" i="9"/>
  <c r="D2403" i="9"/>
  <c r="H2402" i="9"/>
  <c r="H2403" i="9"/>
  <c r="H2380" i="9"/>
  <c r="C2379" i="9"/>
  <c r="C2380" i="9"/>
  <c r="G2379" i="9"/>
  <c r="G2380" i="9"/>
  <c r="B2379" i="9"/>
  <c r="B2380" i="9"/>
  <c r="E2356" i="9"/>
  <c r="E2357" i="9"/>
  <c r="H2356" i="9"/>
  <c r="H2357" i="9"/>
  <c r="C2356" i="9"/>
  <c r="C2357" i="9"/>
  <c r="D2356" i="9"/>
  <c r="D2357" i="9"/>
  <c r="F2356" i="9"/>
  <c r="F2357" i="9"/>
  <c r="G2356" i="9"/>
  <c r="G2357" i="9"/>
  <c r="B2356" i="9"/>
  <c r="B2357" i="9"/>
  <c r="A2335" i="9" a="1"/>
  <c r="A2335" i="9" s="1"/>
  <c r="L67" i="5"/>
  <c r="L55" i="5"/>
  <c r="B2331" i="9"/>
  <c r="B2332" i="9"/>
  <c r="D2331" i="9"/>
  <c r="D2332" i="9"/>
  <c r="E2331" i="9"/>
  <c r="E2332" i="9"/>
  <c r="F2331" i="9"/>
  <c r="F2332" i="9"/>
  <c r="G2331" i="9"/>
  <c r="G2332" i="9"/>
  <c r="H2331" i="9"/>
  <c r="H2332" i="9"/>
  <c r="C2331" i="9"/>
  <c r="C2332" i="9"/>
  <c r="K85" i="5"/>
  <c r="K79" i="5"/>
  <c r="K73" i="5"/>
  <c r="K67" i="5"/>
  <c r="K61" i="5"/>
  <c r="K55" i="5"/>
  <c r="C2308" i="9"/>
  <c r="C2309" i="9"/>
  <c r="D2308" i="9"/>
  <c r="D2309" i="9"/>
  <c r="E2308" i="9"/>
  <c r="E2309" i="9"/>
  <c r="F2308" i="9"/>
  <c r="F2309" i="9"/>
  <c r="G2308" i="9"/>
  <c r="G2309" i="9"/>
  <c r="H2308" i="9"/>
  <c r="H2309" i="9"/>
  <c r="B2308" i="9"/>
  <c r="B2309" i="9"/>
  <c r="J85" i="5"/>
  <c r="J79" i="5"/>
  <c r="J73" i="5"/>
  <c r="J67" i="5"/>
  <c r="J61" i="5"/>
  <c r="J55" i="5"/>
  <c r="C2283" i="9"/>
  <c r="C2284" i="9"/>
  <c r="D2283" i="9"/>
  <c r="D2284" i="9"/>
  <c r="E2283" i="9"/>
  <c r="E2284" i="9"/>
  <c r="F2283" i="9"/>
  <c r="F2284" i="9"/>
  <c r="G2283" i="9"/>
  <c r="G2284" i="9"/>
  <c r="H2283" i="9"/>
  <c r="H2284" i="9"/>
  <c r="B2283" i="9"/>
  <c r="B2284" i="9"/>
  <c r="B2257" i="9"/>
  <c r="F2257" i="9"/>
  <c r="G2257" i="9"/>
  <c r="H2257" i="9"/>
  <c r="E2257" i="9"/>
  <c r="D2257" i="9"/>
  <c r="C2257" i="9"/>
  <c r="G91" i="5"/>
  <c r="G85" i="5"/>
  <c r="G79" i="5"/>
  <c r="G74" i="5"/>
  <c r="G73" i="5"/>
  <c r="G61" i="5"/>
  <c r="G55" i="5"/>
  <c r="C2208" i="9"/>
  <c r="C2209" i="9"/>
  <c r="D2208" i="9"/>
  <c r="D2209" i="9"/>
  <c r="E2208" i="9"/>
  <c r="E2209" i="9"/>
  <c r="F2208" i="9"/>
  <c r="F2209" i="9"/>
  <c r="G2208" i="9"/>
  <c r="G2209" i="9"/>
  <c r="H2208" i="9"/>
  <c r="H2209" i="9"/>
  <c r="B2208" i="9"/>
  <c r="B2209" i="9"/>
  <c r="F85" i="5"/>
  <c r="F73" i="5"/>
  <c r="F67" i="5"/>
  <c r="F61" i="5"/>
  <c r="C2183" i="9"/>
  <c r="C2184" i="9"/>
  <c r="D2183" i="9"/>
  <c r="D2184" i="9"/>
  <c r="E2183" i="9"/>
  <c r="E2184" i="9"/>
  <c r="F2183" i="9"/>
  <c r="F2184" i="9"/>
  <c r="G2183" i="9"/>
  <c r="G2184" i="9"/>
  <c r="H2183" i="9"/>
  <c r="H2184" i="9"/>
  <c r="B2183" i="9"/>
  <c r="B2184" i="9"/>
  <c r="C2158" i="9"/>
  <c r="C2159" i="9"/>
  <c r="D2158" i="9"/>
  <c r="D2159" i="9"/>
  <c r="E2158" i="9"/>
  <c r="E2159" i="9"/>
  <c r="F2158" i="9"/>
  <c r="F2159" i="9"/>
  <c r="G2158" i="9"/>
  <c r="G2159" i="9"/>
  <c r="H2158" i="9"/>
  <c r="H2159" i="9"/>
  <c r="B2158" i="9"/>
  <c r="B2159" i="9"/>
  <c r="B2133" i="9"/>
  <c r="B2134" i="9"/>
  <c r="D2133" i="9"/>
  <c r="D2134" i="9"/>
  <c r="E2133" i="9"/>
  <c r="E2134" i="9"/>
  <c r="F2133" i="9"/>
  <c r="F2134" i="9"/>
  <c r="G2133" i="9"/>
  <c r="G2134" i="9"/>
  <c r="H2133" i="9"/>
  <c r="H2134" i="9"/>
  <c r="C2133" i="9"/>
  <c r="C2134" i="9"/>
  <c r="C68" i="5"/>
  <c r="C2108" i="9"/>
  <c r="C2109" i="9"/>
  <c r="D2108" i="9"/>
  <c r="D2109" i="9"/>
  <c r="E2108" i="9"/>
  <c r="E2109" i="9"/>
  <c r="F2108" i="9"/>
  <c r="F2109" i="9"/>
  <c r="G2108" i="9"/>
  <c r="G2109" i="9"/>
  <c r="H2108" i="9"/>
  <c r="H2109" i="9"/>
  <c r="B2108" i="9"/>
  <c r="B2109" i="9"/>
  <c r="C2086" i="9"/>
  <c r="C2087" i="9"/>
  <c r="D2086" i="9"/>
  <c r="D2087" i="9"/>
  <c r="E2086" i="9"/>
  <c r="E2087" i="9"/>
  <c r="F2086" i="9"/>
  <c r="F2087" i="9"/>
  <c r="G2086" i="9"/>
  <c r="G2087" i="9"/>
  <c r="H2086" i="9"/>
  <c r="H2087" i="9"/>
  <c r="B2086" i="9"/>
  <c r="B2087" i="9"/>
  <c r="C2062" i="9"/>
  <c r="C2063" i="9"/>
  <c r="D2062" i="9"/>
  <c r="D2063" i="9"/>
  <c r="E2062" i="9"/>
  <c r="E2063" i="9"/>
  <c r="F2062" i="9"/>
  <c r="F2063" i="9"/>
  <c r="G2062" i="9"/>
  <c r="G2063" i="9"/>
  <c r="H2062" i="9"/>
  <c r="H2063" i="9"/>
  <c r="B2062" i="9"/>
  <c r="B2063" i="9"/>
  <c r="C2037" i="9"/>
  <c r="C2038" i="9"/>
  <c r="D2037" i="9"/>
  <c r="D2038" i="9"/>
  <c r="E2037" i="9"/>
  <c r="E2038" i="9"/>
  <c r="F2037" i="9"/>
  <c r="F2038" i="9"/>
  <c r="G2037" i="9"/>
  <c r="G2038" i="9"/>
  <c r="H2037" i="9"/>
  <c r="H2038" i="9"/>
  <c r="B2037" i="9"/>
  <c r="B2038" i="9"/>
  <c r="C2015" i="9"/>
  <c r="C2016" i="9"/>
  <c r="D2015" i="9"/>
  <c r="D2016" i="9"/>
  <c r="E2015" i="9"/>
  <c r="E2016" i="9"/>
  <c r="F2015" i="9"/>
  <c r="F2016" i="9"/>
  <c r="G2015" i="9"/>
  <c r="G2016" i="9"/>
  <c r="H2015" i="9"/>
  <c r="H2016" i="9"/>
  <c r="B2015" i="9"/>
  <c r="B2016" i="9"/>
  <c r="J111" i="5"/>
  <c r="C1989" i="9"/>
  <c r="C1990" i="9"/>
  <c r="D1989" i="9"/>
  <c r="D1990" i="9"/>
  <c r="E1989" i="9"/>
  <c r="E1990" i="9"/>
  <c r="F1989" i="9"/>
  <c r="F1990" i="9"/>
  <c r="G1989" i="9"/>
  <c r="G1990" i="9"/>
  <c r="H1989" i="9"/>
  <c r="H1990" i="9"/>
  <c r="B1989" i="9"/>
  <c r="B1990" i="9"/>
  <c r="C1940" i="9"/>
  <c r="C1941" i="9"/>
  <c r="D1940" i="9"/>
  <c r="D1941" i="9"/>
  <c r="E1940" i="9"/>
  <c r="E1941" i="9"/>
  <c r="F1940" i="9"/>
  <c r="F1941" i="9"/>
  <c r="G1940" i="9"/>
  <c r="G1941" i="9"/>
  <c r="H1940" i="9"/>
  <c r="H1941" i="9"/>
  <c r="B1940" i="9"/>
  <c r="B1941" i="9"/>
  <c r="C1915" i="9"/>
  <c r="C1916" i="9"/>
  <c r="D1915" i="9"/>
  <c r="D1916" i="9"/>
  <c r="E1915" i="9"/>
  <c r="E1916" i="9"/>
  <c r="F1915" i="9"/>
  <c r="F1916" i="9"/>
  <c r="G1915" i="9"/>
  <c r="G1916" i="9"/>
  <c r="H1915" i="9"/>
  <c r="H1916" i="9"/>
  <c r="B1915" i="9"/>
  <c r="B1916" i="9"/>
  <c r="F111" i="5"/>
  <c r="C1891" i="9"/>
  <c r="C1892" i="9"/>
  <c r="D1891" i="9"/>
  <c r="D1892" i="9"/>
  <c r="E1891" i="9"/>
  <c r="E1892" i="9"/>
  <c r="F1891" i="9"/>
  <c r="F1892" i="9"/>
  <c r="G1891" i="9"/>
  <c r="G1892" i="9"/>
  <c r="H1891" i="9"/>
  <c r="H1892" i="9"/>
  <c r="B1891" i="9"/>
  <c r="B1892" i="9"/>
  <c r="E132" i="5"/>
  <c r="C1865" i="9"/>
  <c r="C1866" i="9"/>
  <c r="D1865" i="9"/>
  <c r="D1866" i="9"/>
  <c r="E1865" i="9"/>
  <c r="E1866" i="9"/>
  <c r="F1865" i="9"/>
  <c r="F1866" i="9"/>
  <c r="G1865" i="9"/>
  <c r="G1866" i="9"/>
  <c r="H1865" i="9"/>
  <c r="H1866" i="9"/>
  <c r="B1865" i="9"/>
  <c r="B1866" i="9"/>
  <c r="C1841" i="9"/>
  <c r="C1842" i="9"/>
  <c r="D1841" i="9"/>
  <c r="D1842" i="9"/>
  <c r="E1841" i="9"/>
  <c r="E1842" i="9"/>
  <c r="F1841" i="9"/>
  <c r="F1842" i="9"/>
  <c r="G1841" i="9"/>
  <c r="G1842" i="9"/>
  <c r="H1841" i="9"/>
  <c r="H1842" i="9"/>
  <c r="B1841" i="9"/>
  <c r="B1842" i="9"/>
  <c r="C1817" i="9"/>
  <c r="C1818" i="9"/>
  <c r="D1817" i="9"/>
  <c r="D1818" i="9"/>
  <c r="E1817" i="9"/>
  <c r="E1818" i="9"/>
  <c r="F1817" i="9"/>
  <c r="F1818" i="9"/>
  <c r="G1817" i="9"/>
  <c r="G1818" i="9"/>
  <c r="H1817" i="9"/>
  <c r="H1818" i="9"/>
  <c r="B1817" i="9"/>
  <c r="B1818" i="9"/>
  <c r="B118" i="5"/>
  <c r="C1795" i="9"/>
  <c r="C1796" i="9"/>
  <c r="D1795" i="9"/>
  <c r="D1796" i="9"/>
  <c r="E1795" i="9"/>
  <c r="E1796" i="9"/>
  <c r="F1795" i="9"/>
  <c r="F1796" i="9"/>
  <c r="G1795" i="9"/>
  <c r="G1796" i="9"/>
  <c r="H1795" i="9"/>
  <c r="H1796" i="9"/>
  <c r="B1795" i="9"/>
  <c r="B1796" i="9"/>
  <c r="C1746" i="9"/>
  <c r="C1747" i="9"/>
  <c r="D1746" i="9"/>
  <c r="D1747" i="9"/>
  <c r="E1746" i="9"/>
  <c r="E1747" i="9"/>
  <c r="F1746" i="9"/>
  <c r="F1747" i="9"/>
  <c r="G1746" i="9"/>
  <c r="G1747" i="9"/>
  <c r="H1746" i="9"/>
  <c r="H1747" i="9"/>
  <c r="B1746" i="9"/>
  <c r="B1747" i="9"/>
  <c r="C1723" i="9"/>
  <c r="C1724" i="9"/>
  <c r="D1723" i="9"/>
  <c r="D1724" i="9"/>
  <c r="E1723" i="9"/>
  <c r="E1724" i="9"/>
  <c r="F1723" i="9"/>
  <c r="F1724" i="9"/>
  <c r="G1723" i="9"/>
  <c r="G1724" i="9"/>
  <c r="H1723" i="9"/>
  <c r="H1724" i="9"/>
  <c r="B1723" i="9"/>
  <c r="B1724" i="9"/>
  <c r="C1697" i="9"/>
  <c r="C1698" i="9"/>
  <c r="D1697" i="9"/>
  <c r="D1698" i="9"/>
  <c r="E1697" i="9"/>
  <c r="E1698" i="9"/>
  <c r="F1697" i="9"/>
  <c r="F1698" i="9"/>
  <c r="G1697" i="9"/>
  <c r="G1698" i="9"/>
  <c r="H1697" i="9"/>
  <c r="H1698" i="9"/>
  <c r="B1697" i="9"/>
  <c r="B1698" i="9"/>
  <c r="C1671" i="9"/>
  <c r="C1672" i="9"/>
  <c r="D1671" i="9"/>
  <c r="D1672" i="9"/>
  <c r="E1671" i="9"/>
  <c r="E1672" i="9"/>
  <c r="F1671" i="9"/>
  <c r="F1672" i="9"/>
  <c r="G1671" i="9"/>
  <c r="G1672" i="9"/>
  <c r="H1671" i="9"/>
  <c r="H1672" i="9"/>
  <c r="B1671" i="9"/>
  <c r="B1672" i="9"/>
  <c r="C1646" i="9"/>
  <c r="C1647" i="9"/>
  <c r="D1646" i="9"/>
  <c r="D1647" i="9"/>
  <c r="E1646" i="9"/>
  <c r="E1647" i="9"/>
  <c r="F1646" i="9"/>
  <c r="F1647" i="9"/>
  <c r="G1646" i="9"/>
  <c r="G1647" i="9"/>
  <c r="H1646" i="9"/>
  <c r="H1647" i="9"/>
  <c r="B1646" i="9"/>
  <c r="B1647" i="9"/>
  <c r="C1598" i="9"/>
  <c r="C1599" i="9"/>
  <c r="D1598" i="9"/>
  <c r="D1599" i="9"/>
  <c r="E1598" i="9"/>
  <c r="E1599" i="9"/>
  <c r="F1598" i="9"/>
  <c r="F1599" i="9"/>
  <c r="G1598" i="9"/>
  <c r="G1599" i="9"/>
  <c r="H1598" i="9"/>
  <c r="H1599" i="9"/>
  <c r="B1598" i="9"/>
  <c r="B1599" i="9"/>
  <c r="C1572" i="9"/>
  <c r="C1573" i="9"/>
  <c r="D1572" i="9"/>
  <c r="D1573" i="9"/>
  <c r="E1572" i="9"/>
  <c r="E1573" i="9"/>
  <c r="F1572" i="9"/>
  <c r="F1573" i="9"/>
  <c r="G1572" i="9"/>
  <c r="G1573" i="9"/>
  <c r="H1572" i="9"/>
  <c r="H1573" i="9"/>
  <c r="B1572" i="9"/>
  <c r="B1573" i="9"/>
  <c r="C1524" i="9"/>
  <c r="C1525" i="9"/>
  <c r="D1524" i="9"/>
  <c r="D1525" i="9"/>
  <c r="E1524" i="9"/>
  <c r="E1525" i="9"/>
  <c r="F1524" i="9"/>
  <c r="F1525" i="9"/>
  <c r="G1524" i="9"/>
  <c r="G1525" i="9"/>
  <c r="H1524" i="9"/>
  <c r="H1525" i="9"/>
  <c r="B1524" i="9"/>
  <c r="B1525" i="9"/>
  <c r="C1502" i="9"/>
  <c r="C1503" i="9"/>
  <c r="D1502" i="9"/>
  <c r="D1503" i="9"/>
  <c r="E1502" i="9"/>
  <c r="E1503" i="9"/>
  <c r="F1502" i="9"/>
  <c r="F1503" i="9"/>
  <c r="G1502" i="9"/>
  <c r="G1503" i="9"/>
  <c r="H1502" i="9"/>
  <c r="H1503" i="9"/>
  <c r="B1502" i="9"/>
  <c r="B1503" i="9"/>
  <c r="C1477" i="9"/>
  <c r="C1478" i="9"/>
  <c r="D1477" i="9"/>
  <c r="D1478" i="9"/>
  <c r="E1477" i="9"/>
  <c r="E1478" i="9"/>
  <c r="F1477" i="9"/>
  <c r="F1478" i="9"/>
  <c r="G1477" i="9"/>
  <c r="G1478" i="9"/>
  <c r="H1477" i="9"/>
  <c r="H1478" i="9"/>
  <c r="B1477" i="9"/>
  <c r="B1478" i="9"/>
  <c r="C1454" i="9"/>
  <c r="C1455" i="9"/>
  <c r="D1454" i="9"/>
  <c r="D1455" i="9"/>
  <c r="E1454" i="9"/>
  <c r="E1455" i="9"/>
  <c r="F1454" i="9"/>
  <c r="F1455" i="9"/>
  <c r="G1454" i="9"/>
  <c r="G1455" i="9"/>
  <c r="H1454" i="9"/>
  <c r="H1455" i="9"/>
  <c r="B1454" i="9"/>
  <c r="B1455" i="9"/>
  <c r="C1430" i="9"/>
  <c r="C1431" i="9"/>
  <c r="D1430" i="9"/>
  <c r="D1431" i="9"/>
  <c r="E1430" i="9"/>
  <c r="E1431" i="9"/>
  <c r="F1430" i="9"/>
  <c r="F1431" i="9"/>
  <c r="G1430" i="9"/>
  <c r="G1431" i="9"/>
  <c r="H1430" i="9"/>
  <c r="H1431" i="9"/>
  <c r="B1430" i="9"/>
  <c r="B1431" i="9"/>
  <c r="C1404" i="9"/>
  <c r="C1405" i="9"/>
  <c r="D1404" i="9"/>
  <c r="D1405" i="9"/>
  <c r="E1404" i="9"/>
  <c r="E1405" i="9"/>
  <c r="F1404" i="9"/>
  <c r="F1405" i="9"/>
  <c r="G1404" i="9"/>
  <c r="G1405" i="9"/>
  <c r="H1404" i="9"/>
  <c r="H1405" i="9"/>
  <c r="B1404" i="9"/>
  <c r="B1405" i="9"/>
  <c r="C1381" i="9"/>
  <c r="C1382" i="9"/>
  <c r="D1381" i="9"/>
  <c r="D1382" i="9"/>
  <c r="E1381" i="9"/>
  <c r="E1382" i="9"/>
  <c r="F1381" i="9"/>
  <c r="F1382" i="9"/>
  <c r="G1381" i="9"/>
  <c r="G1382" i="9"/>
  <c r="H1381" i="9"/>
  <c r="H1382" i="9"/>
  <c r="B1381" i="9"/>
  <c r="B1382" i="9"/>
  <c r="C1355" i="9"/>
  <c r="C1356" i="9"/>
  <c r="D1355" i="9"/>
  <c r="D1356" i="9"/>
  <c r="E1355" i="9"/>
  <c r="E1356" i="9"/>
  <c r="F1355" i="9"/>
  <c r="F1356" i="9"/>
  <c r="G1355" i="9"/>
  <c r="G1356" i="9"/>
  <c r="H1355" i="9"/>
  <c r="H1356" i="9"/>
  <c r="B1355" i="9"/>
  <c r="B1356" i="9"/>
  <c r="C1331" i="9"/>
  <c r="C1332" i="9"/>
  <c r="D1331" i="9"/>
  <c r="D1332" i="9"/>
  <c r="E1331" i="9"/>
  <c r="E1332" i="9"/>
  <c r="F1331" i="9"/>
  <c r="F1332" i="9"/>
  <c r="G1331" i="9"/>
  <c r="G1332" i="9"/>
  <c r="H1331" i="9"/>
  <c r="H1332" i="9"/>
  <c r="B1331" i="9"/>
  <c r="B1332" i="9"/>
  <c r="C1307" i="9"/>
  <c r="C1308" i="9"/>
  <c r="D1307" i="9"/>
  <c r="D1308" i="9"/>
  <c r="E1307" i="9"/>
  <c r="E1308" i="9"/>
  <c r="F1307" i="9"/>
  <c r="F1308" i="9"/>
  <c r="G1307" i="9"/>
  <c r="G1308" i="9"/>
  <c r="H1307" i="9"/>
  <c r="H1308" i="9"/>
  <c r="B1307" i="9"/>
  <c r="B1308" i="9"/>
  <c r="C1279" i="9"/>
  <c r="C1280" i="9"/>
  <c r="D1279" i="9"/>
  <c r="D1280" i="9"/>
  <c r="E1279" i="9"/>
  <c r="E1280" i="9"/>
  <c r="F1279" i="9"/>
  <c r="F1280" i="9"/>
  <c r="G1279" i="9"/>
  <c r="G1280" i="9"/>
  <c r="H1279" i="9"/>
  <c r="H1280" i="9"/>
  <c r="B1279" i="9"/>
  <c r="B1280" i="9"/>
  <c r="C1255" i="9"/>
  <c r="C1256" i="9"/>
  <c r="D1255" i="9"/>
  <c r="D1256" i="9"/>
  <c r="E1255" i="9"/>
  <c r="E1256" i="9"/>
  <c r="F1255" i="9"/>
  <c r="F1256" i="9"/>
  <c r="G1255" i="9"/>
  <c r="G1256" i="9"/>
  <c r="H1255" i="9"/>
  <c r="H1256" i="9"/>
  <c r="B1255" i="9"/>
  <c r="B1256" i="9"/>
  <c r="C1230" i="9"/>
  <c r="C1231" i="9"/>
  <c r="D1230" i="9"/>
  <c r="D1231" i="9"/>
  <c r="E1230" i="9"/>
  <c r="E1231" i="9"/>
  <c r="F1230" i="9"/>
  <c r="F1231" i="9"/>
  <c r="G1230" i="9"/>
  <c r="G1231" i="9"/>
  <c r="H1230" i="9"/>
  <c r="H1231" i="9"/>
  <c r="B1230" i="9"/>
  <c r="B1231" i="9"/>
  <c r="C1207" i="9"/>
  <c r="C1208" i="9"/>
  <c r="D1207" i="9"/>
  <c r="D1208" i="9"/>
  <c r="E1207" i="9"/>
  <c r="E1208" i="9"/>
  <c r="F1207" i="9"/>
  <c r="F1208" i="9"/>
  <c r="G1207" i="9"/>
  <c r="G1208" i="9"/>
  <c r="H1207" i="9"/>
  <c r="H1208" i="9"/>
  <c r="B1207" i="9"/>
  <c r="B1208" i="9"/>
  <c r="C1182" i="9"/>
  <c r="C1183" i="9"/>
  <c r="D1182" i="9"/>
  <c r="D1183" i="9"/>
  <c r="E1182" i="9"/>
  <c r="E1183" i="9"/>
  <c r="F1182" i="9"/>
  <c r="F1183" i="9"/>
  <c r="G1182" i="9"/>
  <c r="G1183" i="9"/>
  <c r="H1182" i="9"/>
  <c r="H1183" i="9"/>
  <c r="B1182" i="9"/>
  <c r="B1183" i="9"/>
  <c r="M56" i="7"/>
  <c r="C1158" i="9"/>
  <c r="C1159" i="9"/>
  <c r="D1158" i="9"/>
  <c r="D1159" i="9"/>
  <c r="E1158" i="9"/>
  <c r="E1159" i="9"/>
  <c r="F1158" i="9"/>
  <c r="F1159" i="9"/>
  <c r="G1158" i="9"/>
  <c r="G1159" i="9"/>
  <c r="H1158" i="9"/>
  <c r="H1159" i="9"/>
  <c r="B1158" i="9"/>
  <c r="B1159" i="9"/>
  <c r="C1134" i="9"/>
  <c r="C1135" i="9"/>
  <c r="D1134" i="9"/>
  <c r="D1135" i="9"/>
  <c r="E1134" i="9"/>
  <c r="E1135" i="9"/>
  <c r="F1134" i="9"/>
  <c r="F1135" i="9"/>
  <c r="G1134" i="9"/>
  <c r="G1135" i="9"/>
  <c r="H1134" i="9"/>
  <c r="H1135" i="9"/>
  <c r="B1134" i="9"/>
  <c r="B1135" i="9"/>
  <c r="K56" i="7"/>
  <c r="C1110" i="9"/>
  <c r="C1111" i="9"/>
  <c r="D1110" i="9"/>
  <c r="D1111" i="9"/>
  <c r="E1110" i="9"/>
  <c r="E1111" i="9"/>
  <c r="F1110" i="9"/>
  <c r="F1111" i="9"/>
  <c r="G1110" i="9"/>
  <c r="G1111" i="9"/>
  <c r="B1110" i="9"/>
  <c r="B1111" i="9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/>
  <c r="D1085" i="9"/>
  <c r="D1086" i="9"/>
  <c r="E1085" i="9"/>
  <c r="E1086" i="9"/>
  <c r="F1085" i="9"/>
  <c r="F1086" i="9"/>
  <c r="G1085" i="9"/>
  <c r="G1086" i="9"/>
  <c r="H1085" i="9"/>
  <c r="H1086" i="9"/>
  <c r="B1085" i="9"/>
  <c r="B1086" i="9"/>
  <c r="C1059" i="9"/>
  <c r="C1060" i="9"/>
  <c r="D1059" i="9"/>
  <c r="D1060" i="9"/>
  <c r="E1059" i="9"/>
  <c r="E1060" i="9"/>
  <c r="F1059" i="9"/>
  <c r="F1060" i="9"/>
  <c r="G1059" i="9"/>
  <c r="G1060" i="9"/>
  <c r="H1059" i="9"/>
  <c r="H1060" i="9"/>
  <c r="B1059" i="9"/>
  <c r="B1060" i="9"/>
  <c r="C1036" i="9"/>
  <c r="C1037" i="9"/>
  <c r="D1036" i="9"/>
  <c r="D1037" i="9"/>
  <c r="E1036" i="9"/>
  <c r="E1037" i="9"/>
  <c r="F1036" i="9"/>
  <c r="F1037" i="9"/>
  <c r="G1036" i="9"/>
  <c r="G1037" i="9"/>
  <c r="H1036" i="9"/>
  <c r="H1037" i="9"/>
  <c r="B1036" i="9"/>
  <c r="B1037" i="9"/>
  <c r="H1011" i="9"/>
  <c r="H1012" i="9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/>
  <c r="D986" i="9"/>
  <c r="D987" i="9"/>
  <c r="E986" i="9"/>
  <c r="E987" i="9"/>
  <c r="F986" i="9"/>
  <c r="F987" i="9"/>
  <c r="G986" i="9"/>
  <c r="G987" i="9"/>
  <c r="B986" i="9"/>
  <c r="B987" i="9"/>
  <c r="C963" i="9"/>
  <c r="C964" i="9"/>
  <c r="D963" i="9"/>
  <c r="D964" i="9"/>
  <c r="E963" i="9"/>
  <c r="E964" i="9"/>
  <c r="F963" i="9"/>
  <c r="F964" i="9"/>
  <c r="G963" i="9"/>
  <c r="G964" i="9"/>
  <c r="H963" i="9"/>
  <c r="H964" i="9"/>
  <c r="B963" i="9"/>
  <c r="B964" i="9"/>
  <c r="B937" i="9"/>
  <c r="B938" i="9"/>
  <c r="C937" i="9"/>
  <c r="C938" i="9"/>
  <c r="D937" i="9"/>
  <c r="D938" i="9"/>
  <c r="E937" i="9"/>
  <c r="F937" i="9"/>
  <c r="F938" i="9"/>
  <c r="G937" i="9"/>
  <c r="G938" i="9"/>
  <c r="H937" i="9"/>
  <c r="H938" i="9"/>
  <c r="E938" i="9"/>
  <c r="H915" i="9"/>
  <c r="G915" i="9"/>
  <c r="F915" i="9"/>
  <c r="E915" i="9"/>
  <c r="D915" i="9"/>
  <c r="C915" i="9"/>
  <c r="B915" i="9"/>
  <c r="C889" i="9"/>
  <c r="C890" i="9"/>
  <c r="D889" i="9"/>
  <c r="D890" i="9"/>
  <c r="E889" i="9"/>
  <c r="E890" i="9"/>
  <c r="F889" i="9"/>
  <c r="F890" i="9"/>
  <c r="G889" i="9"/>
  <c r="G890" i="9"/>
  <c r="H889" i="9"/>
  <c r="H890" i="9"/>
  <c r="B889" i="9"/>
  <c r="B890" i="9"/>
  <c r="C864" i="9"/>
  <c r="C865" i="9"/>
  <c r="D864" i="9"/>
  <c r="D865" i="9"/>
  <c r="E864" i="9"/>
  <c r="E865" i="9"/>
  <c r="F864" i="9"/>
  <c r="F865" i="9"/>
  <c r="G864" i="9"/>
  <c r="G865" i="9"/>
  <c r="H864" i="9"/>
  <c r="H865" i="9"/>
  <c r="B864" i="9"/>
  <c r="B865" i="9"/>
  <c r="K328" i="2"/>
  <c r="C840" i="9"/>
  <c r="D840" i="9"/>
  <c r="E840" i="9"/>
  <c r="F840" i="9"/>
  <c r="G840" i="9"/>
  <c r="H840" i="9"/>
  <c r="B840" i="9"/>
  <c r="K76" i="7"/>
  <c r="J76" i="7"/>
  <c r="I76" i="7"/>
  <c r="H76" i="7"/>
  <c r="G76" i="7"/>
  <c r="F76" i="7"/>
  <c r="E76" i="7"/>
  <c r="D76" i="7"/>
  <c r="C76" i="7"/>
  <c r="B76" i="7"/>
  <c r="M86" i="7"/>
  <c r="L86" i="7"/>
  <c r="K86" i="7"/>
  <c r="J86" i="7"/>
  <c r="I86" i="7"/>
  <c r="H86" i="7"/>
  <c r="G86" i="7"/>
  <c r="F86" i="7"/>
  <c r="E86" i="7"/>
  <c r="D86" i="7"/>
  <c r="C86" i="7"/>
  <c r="B86" i="7"/>
  <c r="C816" i="9"/>
  <c r="C817" i="9"/>
  <c r="D816" i="9"/>
  <c r="D817" i="9"/>
  <c r="E816" i="9"/>
  <c r="E817" i="9"/>
  <c r="F816" i="9"/>
  <c r="F817" i="9"/>
  <c r="G816" i="9"/>
  <c r="G817" i="9"/>
  <c r="H816" i="9"/>
  <c r="H817" i="9"/>
  <c r="B816" i="9"/>
  <c r="B817" i="9"/>
  <c r="C790" i="9"/>
  <c r="C791" i="9"/>
  <c r="D790" i="9"/>
  <c r="D791" i="9"/>
  <c r="E790" i="9"/>
  <c r="E791" i="9"/>
  <c r="F790" i="9"/>
  <c r="F791" i="9"/>
  <c r="G790" i="9"/>
  <c r="G791" i="9"/>
  <c r="B790" i="9"/>
  <c r="B791" i="9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/>
  <c r="D765" i="9"/>
  <c r="D766" i="9"/>
  <c r="E765" i="9"/>
  <c r="E766" i="9"/>
  <c r="F765" i="9"/>
  <c r="F766" i="9"/>
  <c r="G765" i="9"/>
  <c r="G766" i="9"/>
  <c r="H765" i="9"/>
  <c r="H766" i="9"/>
  <c r="B765" i="9"/>
  <c r="B766" i="9"/>
  <c r="C741" i="9"/>
  <c r="C742" i="9"/>
  <c r="D741" i="9"/>
  <c r="D742" i="9"/>
  <c r="E741" i="9"/>
  <c r="E742" i="9"/>
  <c r="F741" i="9"/>
  <c r="F742" i="9"/>
  <c r="G741" i="9"/>
  <c r="G742" i="9"/>
  <c r="H741" i="9"/>
  <c r="H742" i="9"/>
  <c r="B741" i="9"/>
  <c r="B742" i="9"/>
  <c r="C716" i="9"/>
  <c r="C717" i="9"/>
  <c r="D716" i="9"/>
  <c r="D717" i="9"/>
  <c r="E716" i="9"/>
  <c r="E717" i="9"/>
  <c r="F716" i="9"/>
  <c r="F717" i="9"/>
  <c r="G716" i="9"/>
  <c r="G717" i="9"/>
  <c r="H716" i="9"/>
  <c r="H717" i="9"/>
  <c r="B716" i="9"/>
  <c r="B717" i="9"/>
  <c r="C691" i="9"/>
  <c r="C692" i="9"/>
  <c r="D691" i="9"/>
  <c r="D692" i="9"/>
  <c r="E691" i="9"/>
  <c r="E692" i="9"/>
  <c r="F691" i="9"/>
  <c r="F692" i="9"/>
  <c r="G691" i="9"/>
  <c r="G692" i="9"/>
  <c r="H691" i="9"/>
  <c r="H692" i="9"/>
  <c r="B691" i="9"/>
  <c r="B692" i="9"/>
  <c r="C666" i="9"/>
  <c r="C667" i="9"/>
  <c r="D666" i="9"/>
  <c r="D667" i="9"/>
  <c r="E666" i="9"/>
  <c r="F666" i="9"/>
  <c r="F667" i="9"/>
  <c r="G666" i="9"/>
  <c r="G667" i="9"/>
  <c r="H666" i="9"/>
  <c r="B666" i="9"/>
  <c r="B667" i="9"/>
  <c r="H640" i="9"/>
  <c r="H641" i="9"/>
  <c r="C640" i="9"/>
  <c r="C641" i="9"/>
  <c r="D640" i="9"/>
  <c r="D641" i="9"/>
  <c r="E640" i="9"/>
  <c r="E641" i="9"/>
  <c r="F640" i="9"/>
  <c r="F641" i="9"/>
  <c r="G640" i="9"/>
  <c r="G641" i="9"/>
  <c r="B640" i="9"/>
  <c r="B641" i="9"/>
  <c r="C618" i="9"/>
  <c r="C619" i="9"/>
  <c r="D618" i="9"/>
  <c r="D619" i="9"/>
  <c r="E618" i="9"/>
  <c r="E619" i="9"/>
  <c r="F618" i="9"/>
  <c r="F619" i="9"/>
  <c r="G618" i="9"/>
  <c r="G619" i="9"/>
  <c r="H618" i="9"/>
  <c r="H619" i="9"/>
  <c r="B618" i="9"/>
  <c r="B619" i="9"/>
  <c r="C593" i="9"/>
  <c r="C594" i="9"/>
  <c r="D593" i="9"/>
  <c r="D594" i="9"/>
  <c r="E593" i="9"/>
  <c r="E594" i="9"/>
  <c r="F593" i="9"/>
  <c r="F594" i="9"/>
  <c r="G593" i="9"/>
  <c r="G594" i="9"/>
  <c r="H593" i="9"/>
  <c r="H594" i="9"/>
  <c r="B593" i="9"/>
  <c r="B594" i="9"/>
  <c r="C568" i="9"/>
  <c r="C569" i="9"/>
  <c r="D568" i="9"/>
  <c r="D569" i="9"/>
  <c r="E568" i="9"/>
  <c r="E569" i="9"/>
  <c r="F568" i="9"/>
  <c r="F569" i="9"/>
  <c r="G568" i="9"/>
  <c r="G569" i="9"/>
  <c r="H568" i="9"/>
  <c r="H569" i="9"/>
  <c r="B568" i="9"/>
  <c r="B569" i="9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/>
  <c r="D545" i="9"/>
  <c r="D546" i="9"/>
  <c r="E545" i="9"/>
  <c r="E546" i="9"/>
  <c r="F545" i="9"/>
  <c r="F546" i="9"/>
  <c r="G545" i="9"/>
  <c r="G546" i="9"/>
  <c r="B545" i="9"/>
  <c r="B546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/>
  <c r="G27" i="9"/>
  <c r="G28" i="9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/>
  <c r="G50" i="9"/>
  <c r="G51" i="9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/>
  <c r="G73" i="9"/>
  <c r="G74" i="9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/>
  <c r="G98" i="9"/>
  <c r="G99" i="9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/>
  <c r="G124" i="9"/>
  <c r="G125" i="9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/>
  <c r="C324" i="9"/>
  <c r="C325" i="9"/>
  <c r="D324" i="9"/>
  <c r="D325" i="9"/>
  <c r="E324" i="9"/>
  <c r="E325" i="9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/>
  <c r="C346" i="9"/>
  <c r="C347" i="9"/>
  <c r="D346" i="9"/>
  <c r="D347" i="9"/>
  <c r="E346" i="9"/>
  <c r="E347" i="9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/>
  <c r="C371" i="9"/>
  <c r="C372" i="9"/>
  <c r="D371" i="9"/>
  <c r="D372" i="9"/>
  <c r="E371" i="9"/>
  <c r="E372" i="9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/>
  <c r="C395" i="9"/>
  <c r="C396" i="9"/>
  <c r="D395" i="9"/>
  <c r="D396" i="9"/>
  <c r="E395" i="9"/>
  <c r="E396" i="9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/>
  <c r="C421" i="9"/>
  <c r="C422" i="9"/>
  <c r="D421" i="9"/>
  <c r="D422" i="9"/>
  <c r="E421" i="9"/>
  <c r="E422" i="9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/>
  <c r="C446" i="9"/>
  <c r="C447" i="9"/>
  <c r="D446" i="9"/>
  <c r="D447" i="9"/>
  <c r="E446" i="9"/>
  <c r="E447" i="9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/>
  <c r="C471" i="9"/>
  <c r="C472" i="9"/>
  <c r="D471" i="9"/>
  <c r="D472" i="9"/>
  <c r="E471" i="9"/>
  <c r="E472" i="9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/>
  <c r="C495" i="9"/>
  <c r="C496" i="9"/>
  <c r="D495" i="9"/>
  <c r="D496" i="9"/>
  <c r="E495" i="9"/>
  <c r="E496" i="9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/>
  <c r="C520" i="9"/>
  <c r="C521" i="9"/>
  <c r="D520" i="9"/>
  <c r="D521" i="9"/>
  <c r="E520" i="9"/>
  <c r="E521" i="9"/>
  <c r="F520" i="9"/>
  <c r="F521" i="9"/>
  <c r="G520" i="9"/>
  <c r="G521" i="9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H127" i="3"/>
  <c r="O127" i="3"/>
  <c r="O126" i="3"/>
  <c r="O125" i="3"/>
  <c r="O132" i="3"/>
  <c r="O124" i="3"/>
  <c r="O131" i="3"/>
  <c r="O123" i="3"/>
  <c r="O130" i="3"/>
  <c r="O116" i="3"/>
  <c r="P114" i="3"/>
  <c r="Q112" i="3"/>
  <c r="N101" i="3"/>
  <c r="M101" i="3"/>
  <c r="L101" i="3"/>
  <c r="K101" i="3"/>
  <c r="J101" i="3"/>
  <c r="I101" i="3"/>
  <c r="H101" i="3"/>
  <c r="G101" i="3"/>
  <c r="F101" i="3"/>
  <c r="E101" i="3"/>
  <c r="D101" i="3"/>
  <c r="C101" i="3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L99" i="3"/>
  <c r="K99" i="3"/>
  <c r="J99" i="3"/>
  <c r="I99" i="3"/>
  <c r="H99" i="3"/>
  <c r="G99" i="3"/>
  <c r="F99" i="3"/>
  <c r="E99" i="3"/>
  <c r="D99" i="3"/>
  <c r="C99" i="3"/>
  <c r="B99" i="3"/>
  <c r="N98" i="3"/>
  <c r="M98" i="3"/>
  <c r="L98" i="3"/>
  <c r="K98" i="3"/>
  <c r="J98" i="3"/>
  <c r="I98" i="3"/>
  <c r="I102" i="3"/>
  <c r="H98" i="3"/>
  <c r="G98" i="3"/>
  <c r="F98" i="3"/>
  <c r="E98" i="3"/>
  <c r="E102" i="3"/>
  <c r="D98" i="3"/>
  <c r="D102" i="3"/>
  <c r="C98" i="3"/>
  <c r="C102" i="3"/>
  <c r="B98" i="3"/>
  <c r="B102" i="3"/>
  <c r="N94" i="3"/>
  <c r="N108" i="3"/>
  <c r="M94" i="3"/>
  <c r="L94" i="3"/>
  <c r="L119" i="3"/>
  <c r="L108" i="3"/>
  <c r="K94" i="3"/>
  <c r="J94" i="3"/>
  <c r="J108" i="3"/>
  <c r="I94" i="3"/>
  <c r="H94" i="3"/>
  <c r="H108" i="3"/>
  <c r="G94" i="3"/>
  <c r="F94" i="3"/>
  <c r="F108" i="3"/>
  <c r="E94" i="3"/>
  <c r="D94" i="3"/>
  <c r="D108" i="3"/>
  <c r="C94" i="3"/>
  <c r="B94" i="3"/>
  <c r="B108" i="3"/>
  <c r="N93" i="3"/>
  <c r="N107" i="3"/>
  <c r="N112" i="3"/>
  <c r="M93" i="3"/>
  <c r="M107" i="3"/>
  <c r="L93" i="3"/>
  <c r="L107" i="3"/>
  <c r="K93" i="3"/>
  <c r="K107" i="3"/>
  <c r="K112" i="3"/>
  <c r="J93" i="3"/>
  <c r="J107" i="3"/>
  <c r="I93" i="3"/>
  <c r="I107" i="3"/>
  <c r="I112" i="3"/>
  <c r="H93" i="3"/>
  <c r="H107" i="3"/>
  <c r="G93" i="3"/>
  <c r="G107" i="3"/>
  <c r="G113" i="3"/>
  <c r="F93" i="3"/>
  <c r="F107" i="3"/>
  <c r="E93" i="3"/>
  <c r="E107" i="3"/>
  <c r="E112" i="3"/>
  <c r="D93" i="3"/>
  <c r="D107" i="3"/>
  <c r="C93" i="3"/>
  <c r="C107" i="3"/>
  <c r="C112" i="3"/>
  <c r="B93" i="3"/>
  <c r="B107" i="3"/>
  <c r="N92" i="3"/>
  <c r="N106" i="3"/>
  <c r="M92" i="3"/>
  <c r="M106" i="3"/>
  <c r="L92" i="3"/>
  <c r="L106" i="3"/>
  <c r="K92" i="3"/>
  <c r="K106" i="3"/>
  <c r="J92" i="3"/>
  <c r="J118" i="3"/>
  <c r="J120" i="3"/>
  <c r="J106" i="3"/>
  <c r="I92" i="3"/>
  <c r="I106" i="3"/>
  <c r="H92" i="3"/>
  <c r="H106" i="3"/>
  <c r="O106" i="3"/>
  <c r="G92" i="3"/>
  <c r="G106" i="3"/>
  <c r="F92" i="3"/>
  <c r="F106" i="3"/>
  <c r="F118" i="3"/>
  <c r="E92" i="3"/>
  <c r="E106" i="3"/>
  <c r="D92" i="3"/>
  <c r="D106" i="3"/>
  <c r="C92" i="3"/>
  <c r="C106" i="3"/>
  <c r="B92" i="3"/>
  <c r="B106" i="3"/>
  <c r="B118" i="3"/>
  <c r="N91" i="3"/>
  <c r="N105" i="3"/>
  <c r="N117" i="3"/>
  <c r="M91" i="3"/>
  <c r="M105" i="3"/>
  <c r="L91" i="3"/>
  <c r="L105" i="3"/>
  <c r="K91" i="3"/>
  <c r="K105" i="3"/>
  <c r="J91" i="3"/>
  <c r="J105" i="3"/>
  <c r="J117" i="3"/>
  <c r="I91" i="3"/>
  <c r="H91" i="3"/>
  <c r="H105" i="3"/>
  <c r="O105" i="3"/>
  <c r="G91" i="3"/>
  <c r="G105" i="3"/>
  <c r="F91" i="3"/>
  <c r="F105" i="3"/>
  <c r="F117" i="3"/>
  <c r="E91" i="3"/>
  <c r="D91" i="3"/>
  <c r="D117" i="3"/>
  <c r="C91" i="3"/>
  <c r="C117" i="3"/>
  <c r="B91" i="3"/>
  <c r="B117" i="3"/>
  <c r="B120" i="3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K85" i="3"/>
  <c r="J63" i="3"/>
  <c r="I63" i="3"/>
  <c r="I85" i="3"/>
  <c r="H63" i="3"/>
  <c r="G63" i="3"/>
  <c r="G85" i="3"/>
  <c r="F63" i="3"/>
  <c r="E63" i="3"/>
  <c r="E85" i="3"/>
  <c r="D63" i="3"/>
  <c r="C63" i="3"/>
  <c r="C85" i="3"/>
  <c r="B63" i="3"/>
  <c r="B64" i="3"/>
  <c r="N56" i="3"/>
  <c r="N64" i="3"/>
  <c r="M56" i="3"/>
  <c r="M64" i="3"/>
  <c r="L56" i="3"/>
  <c r="L64" i="3"/>
  <c r="K56" i="3"/>
  <c r="K64" i="3"/>
  <c r="J56" i="3"/>
  <c r="J64" i="3"/>
  <c r="I56" i="3"/>
  <c r="I64" i="3"/>
  <c r="H56" i="3"/>
  <c r="H64" i="3"/>
  <c r="G56" i="3"/>
  <c r="G64" i="3"/>
  <c r="F56" i="3"/>
  <c r="F64" i="3"/>
  <c r="E56" i="3"/>
  <c r="E64" i="3"/>
  <c r="D56" i="3"/>
  <c r="D64" i="3"/>
  <c r="C56" i="3"/>
  <c r="C64" i="3"/>
  <c r="B56" i="3"/>
  <c r="N32" i="3"/>
  <c r="M32" i="3"/>
  <c r="M33" i="3"/>
  <c r="L32" i="3"/>
  <c r="K32" i="3"/>
  <c r="K33" i="3"/>
  <c r="J32" i="3"/>
  <c r="I32" i="3"/>
  <c r="I33" i="3"/>
  <c r="H32" i="3"/>
  <c r="G32" i="3"/>
  <c r="F32" i="3"/>
  <c r="E32" i="3"/>
  <c r="D32" i="3"/>
  <c r="C32" i="3"/>
  <c r="B32" i="3"/>
  <c r="N25" i="3"/>
  <c r="N33" i="3"/>
  <c r="M25" i="3"/>
  <c r="L25" i="3"/>
  <c r="L33" i="3"/>
  <c r="K25" i="3"/>
  <c r="J25" i="3"/>
  <c r="J33" i="3"/>
  <c r="I25" i="3"/>
  <c r="H25" i="3"/>
  <c r="H33" i="3"/>
  <c r="G25" i="3"/>
  <c r="G33" i="3"/>
  <c r="F25" i="3"/>
  <c r="F33" i="3"/>
  <c r="E25" i="3"/>
  <c r="E33" i="3"/>
  <c r="D25" i="3"/>
  <c r="D33" i="3"/>
  <c r="C25" i="3"/>
  <c r="C33" i="3"/>
  <c r="B25" i="3"/>
  <c r="B33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N17" i="3"/>
  <c r="M9" i="3"/>
  <c r="M17" i="3"/>
  <c r="L9" i="3"/>
  <c r="L17" i="3"/>
  <c r="K9" i="3"/>
  <c r="K17" i="3"/>
  <c r="J9" i="3"/>
  <c r="J17" i="3"/>
  <c r="I9" i="3"/>
  <c r="I17" i="3"/>
  <c r="H9" i="3"/>
  <c r="H17" i="3"/>
  <c r="G9" i="3"/>
  <c r="G17" i="3"/>
  <c r="F9" i="3"/>
  <c r="F17" i="3"/>
  <c r="E9" i="3"/>
  <c r="E17" i="3"/>
  <c r="D9" i="3"/>
  <c r="D17" i="3"/>
  <c r="C9" i="3"/>
  <c r="C17" i="3"/>
  <c r="B9" i="3"/>
  <c r="B17" i="3"/>
  <c r="E117" i="3"/>
  <c r="G117" i="3"/>
  <c r="I117" i="3"/>
  <c r="I95" i="3"/>
  <c r="I109" i="3"/>
  <c r="K117" i="3"/>
  <c r="K95" i="3"/>
  <c r="M117" i="3"/>
  <c r="M95" i="3"/>
  <c r="N118" i="3"/>
  <c r="C118" i="3"/>
  <c r="E118" i="3"/>
  <c r="G118" i="3"/>
  <c r="I118" i="3"/>
  <c r="K118" i="3"/>
  <c r="M118" i="3"/>
  <c r="B119" i="3"/>
  <c r="D119" i="3"/>
  <c r="F119" i="3"/>
  <c r="F120" i="3"/>
  <c r="H119" i="3"/>
  <c r="J119" i="3"/>
  <c r="D85" i="3"/>
  <c r="H85" i="3"/>
  <c r="L85" i="3"/>
  <c r="E95" i="3"/>
  <c r="E109" i="3"/>
  <c r="B85" i="3"/>
  <c r="F85" i="3"/>
  <c r="J85" i="3"/>
  <c r="N85" i="3"/>
  <c r="C95" i="3"/>
  <c r="C109" i="3"/>
  <c r="G95" i="3"/>
  <c r="B95" i="3"/>
  <c r="B109" i="3"/>
  <c r="D95" i="3"/>
  <c r="D109" i="3"/>
  <c r="F95" i="3"/>
  <c r="H95" i="3"/>
  <c r="J95" i="3"/>
  <c r="L95" i="3"/>
  <c r="N95" i="3"/>
  <c r="Q113" i="3"/>
  <c r="Q114" i="3"/>
  <c r="D105" i="3"/>
  <c r="M102" i="3"/>
  <c r="M109" i="3"/>
  <c r="L102" i="3"/>
  <c r="L109" i="3"/>
  <c r="F102" i="3"/>
  <c r="F109" i="3"/>
  <c r="K102" i="3"/>
  <c r="K109" i="3"/>
  <c r="N102" i="3"/>
  <c r="N109" i="3"/>
  <c r="J102" i="3"/>
  <c r="J109" i="3"/>
  <c r="G102" i="3"/>
  <c r="G109" i="3"/>
  <c r="H102" i="3"/>
  <c r="H109" i="3"/>
  <c r="O109" i="3"/>
  <c r="I105" i="3"/>
  <c r="E105" i="3"/>
  <c r="H112" i="3"/>
  <c r="O112" i="3"/>
  <c r="O107" i="3"/>
  <c r="G112" i="3"/>
  <c r="G114" i="3"/>
  <c r="H117" i="3"/>
  <c r="L117" i="3"/>
  <c r="D118" i="3"/>
  <c r="D120" i="3"/>
  <c r="H118" i="3"/>
  <c r="O118" i="3"/>
  <c r="L118" i="3"/>
  <c r="C119" i="3"/>
  <c r="C120" i="3"/>
  <c r="C108" i="3"/>
  <c r="E108" i="3"/>
  <c r="E119" i="3"/>
  <c r="E120" i="3"/>
  <c r="G119" i="3"/>
  <c r="G120" i="3"/>
  <c r="G108" i="3"/>
  <c r="I119" i="3"/>
  <c r="I108" i="3"/>
  <c r="K119" i="3"/>
  <c r="K120" i="3"/>
  <c r="K108" i="3"/>
  <c r="N119" i="3"/>
  <c r="N120" i="3"/>
  <c r="M119" i="3"/>
  <c r="M120" i="3"/>
  <c r="M108" i="3"/>
  <c r="O108" i="3"/>
  <c r="H114" i="3"/>
  <c r="O114" i="3"/>
  <c r="I120" i="3"/>
  <c r="O117" i="3"/>
  <c r="H120" i="3"/>
  <c r="B105" i="3"/>
  <c r="C105" i="3"/>
  <c r="H545" i="9"/>
  <c r="H546" i="9"/>
  <c r="H790" i="9"/>
  <c r="H791" i="9"/>
  <c r="H471" i="9"/>
  <c r="H472" i="9"/>
  <c r="H446" i="9"/>
  <c r="H447" i="9"/>
  <c r="H296" i="9"/>
  <c r="H297" i="9"/>
  <c r="H271" i="9"/>
  <c r="H272" i="9"/>
  <c r="H197" i="9"/>
  <c r="H198" i="9"/>
  <c r="H50" i="9"/>
  <c r="H51" i="9"/>
  <c r="H520" i="9"/>
  <c r="H521" i="9"/>
  <c r="H495" i="9"/>
  <c r="H496" i="9"/>
  <c r="H371" i="9"/>
  <c r="H372" i="9"/>
  <c r="H346" i="9"/>
  <c r="H347" i="9"/>
  <c r="H173" i="9"/>
  <c r="H174" i="9"/>
  <c r="H98" i="9"/>
  <c r="H99" i="9"/>
  <c r="H421" i="9"/>
  <c r="H422" i="9"/>
  <c r="H395" i="9"/>
  <c r="H396" i="9"/>
  <c r="H324" i="9"/>
  <c r="H325" i="9"/>
  <c r="H249" i="9"/>
  <c r="H250" i="9"/>
  <c r="H223" i="9"/>
  <c r="H224" i="9"/>
  <c r="H148" i="9"/>
  <c r="H149" i="9"/>
  <c r="H124" i="9"/>
  <c r="H125" i="9"/>
  <c r="H73" i="9"/>
  <c r="H74" i="9"/>
  <c r="H27" i="9"/>
  <c r="H28" i="9"/>
  <c r="H986" i="9"/>
  <c r="H987" i="9"/>
  <c r="H1110" i="9"/>
  <c r="H1111" i="9"/>
  <c r="D112" i="3"/>
  <c r="D114" i="3"/>
  <c r="I114" i="3"/>
  <c r="I113" i="3"/>
  <c r="P130" i="3"/>
  <c r="O133" i="3"/>
  <c r="B112" i="3"/>
  <c r="B114" i="3"/>
  <c r="B113" i="3"/>
  <c r="E114" i="3"/>
  <c r="E113" i="3"/>
  <c r="L112" i="3"/>
  <c r="L114" i="3"/>
  <c r="P131" i="3"/>
  <c r="C113" i="3"/>
  <c r="C114" i="3"/>
  <c r="J112" i="3"/>
  <c r="J114" i="3"/>
  <c r="M112" i="3"/>
  <c r="M114" i="3"/>
  <c r="M113" i="3"/>
  <c r="F112" i="3"/>
  <c r="F114" i="3"/>
  <c r="F113" i="3"/>
  <c r="K114" i="3"/>
  <c r="K113" i="3"/>
  <c r="N114" i="3"/>
  <c r="N113" i="3"/>
  <c r="L120" i="3"/>
  <c r="O119" i="3"/>
  <c r="P132" i="3"/>
  <c r="H113" i="3"/>
  <c r="O113" i="3"/>
  <c r="L113" i="3"/>
  <c r="J113" i="3"/>
  <c r="O120" i="3"/>
  <c r="P133" i="3"/>
  <c r="D113" i="3"/>
  <c r="A2343" i="9" l="1"/>
  <c r="A2337" i="9"/>
  <c r="A2350" i="9"/>
  <c r="A2347" i="9"/>
  <c r="A2340" i="9"/>
  <c r="A2341" i="9"/>
  <c r="A2338" i="9"/>
  <c r="A2354" i="9"/>
  <c r="A2336" i="9"/>
  <c r="A2353" i="9"/>
  <c r="A2351" i="9"/>
  <c r="A2344" i="9"/>
  <c r="A2345" i="9"/>
  <c r="A2342" i="9"/>
  <c r="A2352" i="9"/>
  <c r="A2339" i="9"/>
  <c r="A2355" i="9"/>
  <c r="A2348" i="9"/>
  <c r="A2349" i="9"/>
  <c r="A2346" i="9"/>
</calcChain>
</file>

<file path=xl/sharedStrings.xml><?xml version="1.0" encoding="utf-8"?>
<sst xmlns="http://schemas.openxmlformats.org/spreadsheetml/2006/main" count="3359" uniqueCount="1052">
  <si>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</si>
  <si>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</si>
  <si>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</si>
  <si>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</si>
  <si>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</si>
  <si>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</si>
  <si>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</si>
  <si>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</si>
  <si>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</si>
  <si>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</si>
  <si>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</si>
  <si>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</si>
  <si>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</si>
  <si>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</si>
  <si>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</si>
  <si>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</si>
  <si>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</si>
  <si>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</si>
  <si>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</si>
  <si>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</si>
  <si>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</si>
  <si>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</si>
  <si>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</si>
  <si>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</si>
  <si>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</si>
  <si>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</si>
  <si>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</si>
  <si>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</si>
  <si>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</si>
  <si>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</si>
  <si>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</si>
  <si>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</si>
  <si>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</si>
  <si>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</si>
  <si>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</si>
  <si>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</si>
  <si>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</si>
  <si>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</si>
  <si>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</si>
  <si>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</si>
  <si>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</si>
  <si>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</si>
  <si>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</si>
  <si>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</si>
  <si>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</si>
  <si>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</si>
  <si>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</si>
  <si>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</si>
  <si>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</si>
  <si>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</si>
  <si>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</si>
  <si>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</si>
  <si>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</si>
  <si>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</si>
  <si>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</si>
  <si>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</si>
  <si>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</si>
  <si>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</si>
  <si>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</si>
  <si>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</si>
  <si>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</si>
  <si>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</si>
  <si>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</si>
  <si>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</si>
  <si>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</si>
  <si>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</si>
  <si>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</si>
  <si>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</si>
  <si>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</si>
  <si>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</si>
  <si>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</si>
  <si>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</si>
  <si>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</si>
  <si>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</si>
  <si>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</si>
  <si>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</si>
  <si>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</si>
  <si>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</si>
  <si>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</si>
  <si>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</si>
  <si>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</si>
  <si>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</si>
  <si>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</si>
  <si>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</si>
  <si>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</si>
  <si>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</si>
  <si>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</si>
  <si>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</si>
  <si>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</si>
  <si>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</si>
  <si>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</si>
  <si>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</si>
  <si>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</si>
  <si>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</si>
  <si>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</si>
  <si>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</si>
  <si>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</si>
  <si>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</si>
  <si>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</si>
  <si>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</si>
  <si>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</si>
  <si>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</si>
  <si>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</si>
  <si>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</si>
  <si>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</si>
  <si>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</si>
  <si>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</si>
  <si>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</si>
  <si>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</si>
  <si>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</si>
  <si>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</si>
  <si>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</si>
  <si>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</si>
  <si>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</si>
  <si>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</si>
  <si>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</si>
  <si>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</si>
  <si>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</si>
  <si>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</si>
  <si>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</si>
  <si>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</si>
  <si>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</si>
  <si>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</si>
  <si>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</si>
  <si>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</si>
  <si>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</si>
  <si>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</si>
  <si>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</si>
  <si>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</si>
  <si>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</si>
  <si>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</si>
  <si>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</si>
  <si>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</si>
  <si>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</si>
  <si>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</si>
  <si>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</si>
  <si>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</si>
  <si>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</si>
  <si>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</si>
  <si>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</si>
  <si>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</si>
  <si>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</si>
  <si>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</si>
  <si>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</si>
  <si>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</si>
  <si>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</si>
  <si>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</si>
  <si>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</si>
  <si>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</si>
  <si>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</si>
  <si>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</si>
  <si>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</si>
  <si>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</si>
  <si>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</si>
  <si>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</si>
  <si>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</si>
  <si>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</si>
  <si>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</si>
  <si>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</si>
  <si>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</si>
  <si>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</si>
  <si>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</si>
  <si>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</si>
  <si>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</si>
  <si>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</si>
  <si>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</si>
  <si>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</si>
  <si>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</si>
  <si>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</si>
  <si>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</si>
  <si>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</si>
  <si>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</si>
  <si>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</si>
  <si>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</si>
  <si>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</si>
  <si>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</si>
  <si>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</si>
  <si>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</si>
  <si>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</si>
  <si>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</si>
  <si>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</si>
  <si>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</si>
  <si>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</si>
  <si>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</si>
  <si>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</si>
  <si>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</si>
  <si>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</si>
  <si>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</si>
  <si>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</si>
  <si>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</si>
  <si>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</si>
  <si>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</si>
  <si>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</si>
  <si>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</si>
  <si>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</si>
  <si>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</si>
  <si>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</si>
  <si>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</si>
  <si>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</si>
  <si>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</si>
  <si>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</si>
  <si>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</si>
  <si>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</si>
  <si>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</si>
  <si>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</si>
  <si>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</si>
  <si>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</si>
  <si>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</si>
  <si>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</si>
  <si>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</si>
  <si>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</si>
  <si>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</si>
  <si>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</si>
  <si>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</si>
  <si>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</si>
  <si>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</si>
  <si>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</si>
  <si>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</si>
  <si>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</si>
  <si>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</si>
  <si>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</si>
  <si>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</si>
  <si>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</si>
  <si>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</si>
  <si>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</si>
  <si>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</si>
  <si>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</si>
  <si>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</si>
  <si>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</si>
  <si>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</si>
  <si>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</si>
  <si>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</si>
  <si>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</si>
  <si>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</si>
  <si>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</si>
  <si>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</si>
  <si>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</si>
  <si>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</si>
  <si>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</si>
  <si>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</si>
  <si>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</si>
  <si>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</si>
  <si>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</si>
  <si>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</si>
  <si>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</si>
  <si>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</si>
  <si>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</si>
  <si>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</si>
  <si>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</si>
  <si>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</si>
  <si>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</si>
  <si>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</si>
  <si>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</si>
  <si>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</si>
  <si>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</si>
  <si>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</si>
  <si>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</si>
  <si>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</si>
  <si>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</si>
  <si>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</si>
  <si>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</si>
  <si>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</si>
  <si>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</si>
  <si>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</si>
  <si>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</si>
  <si>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</si>
  <si>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</si>
  <si>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</si>
  <si>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</si>
  <si>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</si>
  <si>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</si>
  <si>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</si>
  <si>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</si>
  <si>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</si>
  <si>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</si>
  <si>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</si>
  <si>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</si>
  <si>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</si>
  <si>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</si>
  <si>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</si>
  <si>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</si>
  <si>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</si>
  <si>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</si>
  <si>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</si>
  <si>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</si>
  <si>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</si>
  <si>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</si>
  <si>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</si>
  <si>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</si>
  <si>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</si>
  <si>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</si>
  <si>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</si>
  <si>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</si>
  <si>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</si>
  <si>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</si>
  <si>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</si>
  <si>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</si>
  <si>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</si>
  <si>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</si>
  <si>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</si>
  <si>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</si>
  <si>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</si>
  <si>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</si>
  <si>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</si>
  <si>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</si>
  <si>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</si>
  <si>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</si>
  <si>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</si>
  <si>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</si>
  <si>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</si>
  <si>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</si>
  <si>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</si>
  <si>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</si>
  <si>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</si>
  <si>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</si>
  <si>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</si>
  <si>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</si>
  <si>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</si>
  <si>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</si>
  <si>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</si>
  <si>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</si>
  <si>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</si>
  <si>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</si>
  <si>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</si>
  <si>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</si>
  <si>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</si>
  <si>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</si>
  <si>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</si>
  <si>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</si>
  <si>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</si>
  <si>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</si>
  <si>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</si>
  <si>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</si>
  <si>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</si>
  <si>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</si>
  <si>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</si>
  <si>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</si>
  <si>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</si>
  <si>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</si>
  <si>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</si>
  <si>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</si>
  <si>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</si>
  <si>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</si>
  <si>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</si>
  <si>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</si>
  <si>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</si>
  <si>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</si>
  <si>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</si>
  <si>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</si>
  <si>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</si>
  <si>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</si>
  <si>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</si>
  <si>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</si>
  <si>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</si>
  <si>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</si>
  <si>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</si>
  <si>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</si>
  <si>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</si>
  <si>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</si>
  <si>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</si>
  <si>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</si>
  <si>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</si>
  <si>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</si>
  <si>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</si>
  <si>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</si>
  <si>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</si>
  <si>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</si>
  <si>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</si>
  <si>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</si>
  <si>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</si>
  <si>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</si>
  <si>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</si>
  <si>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</si>
  <si>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</si>
  <si>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</si>
  <si>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</si>
  <si>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</si>
  <si>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</si>
  <si>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</si>
  <si>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</si>
  <si>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</si>
  <si>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</si>
  <si>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</si>
  <si>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</si>
  <si>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</si>
  <si>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</si>
  <si>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</si>
  <si>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</si>
  <si>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</si>
  <si>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</si>
  <si>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</si>
  <si>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</si>
  <si>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</si>
  <si>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</si>
  <si>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</si>
  <si>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</si>
  <si>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</si>
  <si>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</si>
  <si>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</si>
  <si>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</si>
  <si>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</si>
  <si>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</si>
  <si>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</si>
  <si>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</si>
  <si>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</si>
  <si>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</si>
  <si>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</si>
  <si>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</si>
  <si>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</si>
  <si>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</si>
  <si>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</si>
  <si>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</si>
  <si>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</si>
  <si>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</si>
  <si>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</si>
  <si>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</si>
  <si>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</si>
  <si>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</si>
  <si>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</si>
  <si>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</si>
  <si>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</si>
  <si>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</si>
  <si>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</si>
  <si>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</si>
  <si>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</si>
  <si>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</si>
  <si>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</si>
  <si>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</si>
  <si>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</si>
  <si>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</si>
  <si>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</si>
  <si>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</si>
  <si>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</si>
  <si>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</si>
  <si>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</si>
  <si>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</si>
  <si>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</si>
  <si>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</si>
  <si>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</si>
  <si>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</si>
  <si>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</si>
  <si>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</si>
  <si>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</si>
  <si>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</si>
  <si>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</si>
  <si>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</si>
  <si>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</si>
  <si>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</si>
  <si>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</si>
  <si>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</si>
  <si>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</si>
  <si>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</si>
  <si>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</si>
  <si>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</si>
  <si>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</si>
  <si>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</si>
  <si>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</si>
  <si>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</si>
  <si>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</si>
  <si>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</si>
  <si>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</si>
  <si>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</si>
  <si>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</si>
  <si>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</si>
  <si>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</si>
  <si>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</si>
  <si>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</si>
  <si>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</si>
  <si>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</si>
  <si>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</si>
  <si>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</si>
  <si>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</si>
  <si>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</si>
  <si>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</si>
  <si>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</si>
  <si>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</si>
  <si>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</si>
  <si>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</si>
  <si>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</si>
  <si>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</si>
  <si>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</si>
  <si>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</si>
  <si>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</si>
  <si>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</si>
  <si>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</si>
  <si>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</si>
  <si>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</si>
  <si>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</si>
  <si>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</si>
  <si>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</si>
  <si>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</si>
  <si>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</si>
  <si>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</si>
  <si>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</si>
  <si>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</si>
  <si>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</si>
  <si>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</si>
  <si>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</si>
  <si>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</si>
  <si>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</si>
  <si>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</si>
  <si>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</si>
  <si>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</si>
  <si>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</si>
  <si>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</si>
  <si>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</si>
  <si>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</si>
  <si>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</si>
  <si>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</si>
  <si>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</si>
  <si>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</si>
  <si>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</si>
  <si>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</si>
  <si>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</si>
  <si>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</si>
  <si>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</si>
  <si>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</si>
  <si>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</si>
  <si>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</si>
  <si>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</si>
  <si>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</si>
  <si>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</si>
  <si>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</si>
  <si>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</si>
  <si>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</si>
  <si>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</si>
  <si>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</si>
  <si>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</si>
  <si>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</si>
  <si>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</si>
  <si>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</si>
  <si>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</si>
  <si>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</si>
  <si>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</si>
  <si>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</si>
  <si>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</si>
  <si>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</si>
  <si>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</si>
  <si>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</si>
  <si>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</si>
  <si>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</si>
  <si>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</si>
  <si>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</si>
  <si>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</si>
  <si>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</si>
  <si>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</si>
  <si>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</si>
  <si>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</si>
  <si>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</si>
  <si>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</si>
  <si>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</si>
  <si>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</si>
  <si>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</si>
  <si>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</si>
  <si>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</si>
  <si>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</si>
  <si>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</si>
  <si>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</si>
  <si>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</si>
  <si>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</si>
  <si>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</si>
  <si>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</si>
  <si>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</si>
  <si>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</si>
  <si>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</si>
  <si>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</si>
  <si>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</si>
  <si>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</si>
  <si>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</si>
  <si>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</si>
  <si>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</si>
  <si>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</si>
  <si>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</si>
  <si>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</si>
  <si>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</si>
  <si>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</si>
  <si>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</si>
  <si>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</si>
  <si>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</si>
  <si>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</si>
  <si>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</si>
  <si>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</si>
  <si>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</si>
  <si>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</si>
  <si>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</si>
  <si>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</si>
  <si>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</si>
  <si>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</si>
  <si>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</si>
  <si>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</si>
  <si>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</si>
  <si>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</si>
  <si>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</si>
  <si>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</si>
  <si>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</si>
  <si>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</si>
  <si>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</si>
  <si>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</si>
  <si>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</si>
  <si>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</si>
  <si>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</si>
  <si>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</si>
  <si>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</si>
  <si>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</si>
  <si>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</si>
  <si>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</si>
  <si>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</si>
  <si>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</si>
  <si>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</si>
  <si>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</si>
  <si>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</si>
  <si>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</si>
  <si>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</si>
  <si>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</si>
  <si>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</si>
  <si>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</si>
  <si>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</si>
  <si>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</si>
  <si>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</si>
  <si>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</si>
  <si>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</si>
  <si>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</si>
  <si>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</si>
  <si>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</si>
  <si>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</si>
  <si>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</si>
  <si>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</si>
  <si>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</si>
  <si>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</si>
  <si>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</si>
  <si>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</si>
  <si>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</si>
  <si>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</si>
  <si>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</si>
  <si>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</si>
  <si>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</si>
  <si>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</si>
  <si>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</si>
  <si>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</si>
  <si>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</si>
  <si>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</si>
  <si>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</si>
  <si>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</si>
  <si>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</si>
  <si>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</si>
  <si>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</si>
  <si>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</si>
  <si>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</si>
  <si>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</si>
  <si>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</si>
  <si>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</si>
  <si>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</si>
  <si>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</si>
  <si>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</si>
  <si>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</si>
  <si>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</si>
  <si>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</si>
  <si>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</si>
  <si>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</si>
  <si>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</si>
  <si>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</si>
  <si>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</si>
  <si>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</si>
  <si>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</si>
  <si>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</si>
  <si>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</si>
  <si>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</si>
  <si>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</si>
  <si>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</si>
  <si>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</si>
  <si>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</si>
  <si>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</si>
  <si>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</si>
  <si>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</si>
  <si>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</si>
  <si>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</si>
  <si>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</si>
  <si>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</si>
  <si>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</si>
  <si>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</si>
  <si>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</si>
  <si>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</si>
  <si>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</si>
  <si>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</si>
  <si>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</si>
  <si>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</si>
  <si>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</si>
  <si>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</si>
  <si>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</si>
  <si>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</si>
  <si>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</si>
  <si>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</si>
  <si>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</si>
  <si>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</si>
  <si>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</si>
  <si>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</si>
  <si>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</si>
  <si>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</si>
  <si>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</si>
  <si>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</si>
  <si>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</si>
  <si>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</si>
  <si>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</si>
  <si>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</si>
  <si>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</si>
  <si>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</si>
  <si>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</si>
  <si>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</si>
  <si>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</si>
  <si>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</si>
  <si>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</si>
  <si>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</si>
  <si>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</si>
  <si>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</si>
  <si>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</si>
  <si>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</si>
  <si>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</si>
  <si>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</si>
  <si>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</si>
  <si>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</si>
  <si>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</si>
  <si>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</si>
  <si>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</si>
  <si>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</si>
  <si>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</si>
  <si>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</si>
  <si>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</si>
  <si>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</si>
  <si>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</si>
  <si>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</si>
  <si>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</si>
  <si>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</si>
  <si>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</si>
  <si>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</si>
  <si>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</si>
  <si>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</si>
  <si>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</si>
  <si>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</si>
  <si>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</si>
  <si>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</si>
  <si>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</si>
  <si>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</si>
  <si>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</si>
  <si>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</si>
  <si>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</si>
  <si>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</si>
  <si>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</si>
  <si>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</si>
  <si>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</si>
  <si>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</si>
  <si>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</si>
  <si>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</si>
  <si>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</si>
  <si>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</si>
  <si>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</si>
  <si>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</si>
  <si>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</si>
  <si>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</si>
  <si>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</si>
  <si>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</si>
  <si>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</si>
  <si>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</si>
  <si>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</si>
  <si>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</si>
  <si>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</si>
  <si>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</si>
  <si>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</si>
  <si>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</si>
  <si>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</si>
  <si>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</si>
  <si>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</si>
  <si>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</si>
  <si>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</si>
  <si>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</si>
  <si>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</si>
  <si>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</si>
  <si>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</si>
  <si>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</si>
  <si>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</si>
  <si>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</si>
  <si>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</si>
  <si>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</si>
  <si>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</si>
  <si>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</si>
  <si>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</si>
  <si>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</si>
  <si>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</si>
  <si>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</si>
  <si>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</si>
  <si>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</si>
  <si>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</si>
  <si>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</si>
  <si>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</si>
  <si>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</si>
  <si>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</si>
  <si>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</si>
  <si>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</si>
  <si>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</si>
  <si>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</si>
  <si>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</si>
  <si>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</si>
  <si>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</si>
  <si>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</si>
  <si>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</si>
  <si>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</si>
  <si>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</si>
  <si>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</si>
  <si>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</si>
  <si>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</si>
  <si>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</si>
  <si>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</si>
  <si>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</si>
  <si>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</si>
  <si>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</si>
  <si>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</si>
  <si>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</si>
  <si>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</si>
  <si>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</si>
  <si>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</si>
  <si>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</si>
  <si>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</si>
  <si>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</si>
  <si>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</si>
  <si>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</si>
  <si>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</si>
  <si>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</si>
  <si>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</si>
  <si>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</si>
  <si>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</si>
  <si>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</si>
  <si>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</si>
  <si>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</si>
  <si>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</si>
  <si>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</si>
  <si>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</si>
  <si>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</si>
  <si>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</si>
  <si>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</si>
  <si>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</si>
  <si>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</si>
  <si>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</si>
  <si>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</si>
  <si>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</si>
  <si>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</si>
  <si>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</si>
  <si>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</si>
  <si>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</si>
  <si>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</si>
  <si>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</si>
  <si>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</si>
  <si>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</si>
  <si>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</si>
  <si>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</si>
  <si>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</si>
  <si>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</si>
  <si>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</si>
  <si>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</si>
  <si>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</si>
  <si>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</si>
  <si>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</si>
  <si>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</si>
  <si>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</si>
  <si>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</si>
  <si>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</si>
  <si>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</si>
  <si>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</si>
  <si>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</si>
  <si>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</si>
  <si>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</si>
  <si>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</si>
  <si>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</si>
  <si>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</si>
  <si>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</si>
  <si>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</si>
  <si>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</si>
  <si>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</si>
  <si>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</si>
  <si>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</si>
  <si>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</si>
  <si>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</si>
  <si>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</si>
  <si>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</si>
  <si>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</si>
  <si>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</si>
  <si>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</si>
  <si>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</si>
  <si>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</si>
  <si>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</si>
  <si>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</si>
  <si>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</si>
  <si>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</si>
  <si>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</si>
  <si>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</si>
  <si>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</si>
  <si>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</si>
  <si>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</si>
  <si>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</si>
  <si>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</si>
  <si>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</si>
  <si>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</si>
  <si>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</si>
  <si>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</si>
  <si>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</si>
  <si>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</si>
  <si>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</si>
  <si>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</si>
  <si>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</si>
  <si>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</si>
  <si>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</si>
  <si>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</si>
  <si>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</si>
  <si>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</si>
  <si>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</si>
  <si>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</si>
  <si>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</si>
  <si>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</si>
  <si>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</si>
  <si>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</si>
  <si>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</si>
  <si>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</si>
  <si>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</si>
  <si>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</si>
  <si>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</si>
  <si>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</si>
  <si>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</si>
  <si>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</si>
  <si>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</si>
  <si>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</si>
  <si>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</si>
  <si>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</si>
  <si>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</si>
  <si>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</si>
  <si>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</si>
  <si>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</si>
  <si>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</si>
  <si>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</si>
  <si>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</si>
  <si>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</si>
  <si>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</si>
  <si>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</si>
  <si>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</si>
  <si>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</si>
  <si>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</si>
  <si>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</si>
  <si>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</si>
  <si>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</si>
  <si>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</si>
  <si>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</si>
  <si>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</si>
  <si>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</si>
  <si>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</si>
  <si>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</si>
  <si>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</si>
  <si>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</si>
  <si>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</si>
  <si>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</si>
  <si>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</si>
  <si>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</si>
  <si>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</si>
  <si>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</si>
  <si>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</si>
  <si>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</si>
  <si>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</si>
  <si>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</si>
  <si>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October 2015 Total Volume</t>
  </si>
  <si>
    <t xml:space="preserve">October 2015 ADV </t>
  </si>
  <si>
    <t>November 2015 Total Volume</t>
  </si>
  <si>
    <t xml:space="preserve">November 2015 ADV </t>
  </si>
  <si>
    <t>Nov09</t>
  </si>
  <si>
    <t>December 2015 Total Volume</t>
  </si>
  <si>
    <t xml:space="preserve">December 2015 ADV </t>
  </si>
  <si>
    <t>January 2016 Total Volume</t>
  </si>
  <si>
    <t xml:space="preserve">January 2016 ADV </t>
  </si>
  <si>
    <t>February 2016 Total Volume</t>
  </si>
  <si>
    <t>February 2016 ADV</t>
  </si>
  <si>
    <t xml:space="preserve">March 2016 ADV </t>
  </si>
  <si>
    <t>March 2016 Total Volume</t>
  </si>
  <si>
    <t xml:space="preserve"> Mar01 </t>
  </si>
  <si>
    <t xml:space="preserve"> Mar02 </t>
  </si>
  <si>
    <t xml:space="preserve"> Mar03 </t>
  </si>
  <si>
    <t xml:space="preserve"> Mar04 </t>
  </si>
  <si>
    <t xml:space="preserve"> Mar07 </t>
  </si>
  <si>
    <t xml:space="preserve"> Mar08 </t>
  </si>
  <si>
    <t xml:space="preserve"> Mar09 </t>
  </si>
  <si>
    <t xml:space="preserve"> Mar10 </t>
  </si>
  <si>
    <t xml:space="preserve"> Mar11 </t>
  </si>
  <si>
    <t xml:space="preserve"> Mar14 </t>
  </si>
  <si>
    <t xml:space="preserve"> Mar15 </t>
  </si>
  <si>
    <t xml:space="preserve"> Mar16 </t>
  </si>
  <si>
    <t xml:space="preserve"> Mar17 </t>
  </si>
  <si>
    <t xml:space="preserve"> Mar18 </t>
  </si>
  <si>
    <t xml:space="preserve"> Mar21 </t>
  </si>
  <si>
    <t xml:space="preserve"> Mar22 </t>
  </si>
  <si>
    <t xml:space="preserve"> Mar23 </t>
  </si>
  <si>
    <t xml:space="preserve"> Mar24 </t>
  </si>
  <si>
    <t xml:space="preserve"> Mar28 </t>
  </si>
  <si>
    <t xml:space="preserve"> Mar29 </t>
  </si>
  <si>
    <t xml:space="preserve"> Mar30 </t>
  </si>
  <si>
    <t xml:space="preserve"> Mar31 </t>
  </si>
  <si>
    <t>Apr05</t>
  </si>
  <si>
    <t>Apr12</t>
  </si>
  <si>
    <t>Apr19</t>
  </si>
  <si>
    <t>Apr26</t>
  </si>
  <si>
    <t>April 2016 Total Volume</t>
  </si>
  <si>
    <t>April 2016 ADV</t>
  </si>
  <si>
    <t xml:space="preserve"> May02 </t>
  </si>
  <si>
    <t xml:space="preserve"> May03 </t>
  </si>
  <si>
    <t xml:space="preserve"> May04 </t>
  </si>
  <si>
    <t xml:space="preserve"> May05 </t>
  </si>
  <si>
    <t xml:space="preserve"> May06 </t>
  </si>
  <si>
    <t xml:space="preserve"> May09 </t>
  </si>
  <si>
    <t xml:space="preserve"> May10 </t>
  </si>
  <si>
    <t xml:space="preserve"> May11 </t>
  </si>
  <si>
    <t xml:space="preserve"> May12 </t>
  </si>
  <si>
    <t xml:space="preserve"> May13 </t>
  </si>
  <si>
    <t xml:space="preserve"> May16 </t>
  </si>
  <si>
    <t xml:space="preserve"> May17 </t>
  </si>
  <si>
    <t xml:space="preserve"> May18 </t>
  </si>
  <si>
    <t xml:space="preserve"> May19 </t>
  </si>
  <si>
    <t xml:space="preserve"> May20 </t>
  </si>
  <si>
    <t xml:space="preserve"> May23 </t>
  </si>
  <si>
    <t xml:space="preserve"> May24 </t>
  </si>
  <si>
    <t xml:space="preserve"> May25 </t>
  </si>
  <si>
    <t xml:space="preserve"> May26 </t>
  </si>
  <si>
    <t xml:space="preserve"> May27 </t>
  </si>
  <si>
    <t xml:space="preserve"> May31 </t>
  </si>
  <si>
    <t>May 2016 Total Volume</t>
  </si>
  <si>
    <t>May 2016 ADV</t>
  </si>
  <si>
    <t>June 2016 Total Volume</t>
  </si>
  <si>
    <t>June 2016 ADV</t>
  </si>
  <si>
    <t xml:space="preserve"> Jul01 </t>
  </si>
  <si>
    <t xml:space="preserve"> Jul05 </t>
  </si>
  <si>
    <t xml:space="preserve"> Jul06 </t>
  </si>
  <si>
    <t xml:space="preserve"> Jul07 </t>
  </si>
  <si>
    <t xml:space="preserve"> Jul08 </t>
  </si>
  <si>
    <t xml:space="preserve"> Jul11 </t>
  </si>
  <si>
    <t xml:space="preserve"> Jul12 </t>
  </si>
  <si>
    <t xml:space="preserve"> Jul13 </t>
  </si>
  <si>
    <t xml:space="preserve"> Jul14 </t>
  </si>
  <si>
    <t xml:space="preserve"> Jul15 </t>
  </si>
  <si>
    <t xml:space="preserve"> Jul18 </t>
  </si>
  <si>
    <t xml:space="preserve"> Jul19 </t>
  </si>
  <si>
    <t xml:space="preserve"> Jul20 </t>
  </si>
  <si>
    <t xml:space="preserve"> Jul21 </t>
  </si>
  <si>
    <t xml:space="preserve"> Jul22 </t>
  </si>
  <si>
    <t xml:space="preserve"> Jul25 </t>
  </si>
  <si>
    <t xml:space="preserve"> Jul26 </t>
  </si>
  <si>
    <t xml:space="preserve"> Jul27 </t>
  </si>
  <si>
    <t xml:space="preserve"> Jul28 </t>
  </si>
  <si>
    <t xml:space="preserve"> Jul29 </t>
  </si>
  <si>
    <t>July 2016 Total Volume</t>
  </si>
  <si>
    <t>July 2016 ADV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</si>
</sst>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2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3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6" fillId="0" borderId="0"/>
    <xf numFmtId="0" fontId="27" fillId="0" borderId="0"/>
    <xf numFmtId="0" fontId="28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</cellStyleXfs>
  <cellXfs count="31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9" fontId="0" fillId="0" borderId="0" xfId="70" applyFont="1"/>
    <xf numFmtId="166" fontId="0" fillId="0" borderId="3" xfId="0" applyNumberFormat="1" applyFont="1" applyFill="1" applyBorder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13" fillId="6" borderId="0" xfId="0" applyFont="1" applyFill="1"/>
    <xf numFmtId="164" fontId="4" fillId="6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2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18" fillId="0" borderId="0" xfId="0" applyFont="1" applyAlignment="1">
      <alignment horizontal="center" vertical="center"/>
    </xf>
    <xf numFmtId="0" fontId="13" fillId="12" borderId="9" xfId="0" applyFont="1" applyFill="1" applyBorder="1" applyAlignment="1">
      <alignment horizont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</cellXfs>
  <cellStyles count="93">
    <cellStyle name="Comma" xfId="1" builtinId="3"/>
    <cellStyle name="Comma 10" xfId="2"/>
    <cellStyle name="Comma 14" xfId="3"/>
    <cellStyle name="Comma 15" xfId="4"/>
    <cellStyle name="Comma 16" xfId="5"/>
    <cellStyle name="Comma 17" xfId="6"/>
    <cellStyle name="Comma 18" xfId="7"/>
    <cellStyle name="Comma 19" xfId="8"/>
    <cellStyle name="Comma 2" xfId="9"/>
    <cellStyle name="Comma 2 10" xfId="10"/>
    <cellStyle name="Comma 2 11" xfId="11"/>
    <cellStyle name="Comma 2 12" xfId="12"/>
    <cellStyle name="Comma 2 13" xfId="13"/>
    <cellStyle name="Comma 2 14" xfId="14"/>
    <cellStyle name="Comma 2 15" xfId="15"/>
    <cellStyle name="Comma 2 16" xfId="16"/>
    <cellStyle name="Comma 2 17" xfId="17"/>
    <cellStyle name="Comma 2 18" xfId="18"/>
    <cellStyle name="Comma 2 19" xfId="19"/>
    <cellStyle name="Comma 2 2" xfId="20"/>
    <cellStyle name="Comma 2 2 2" xfId="79"/>
    <cellStyle name="Comma 2 20" xfId="21"/>
    <cellStyle name="Comma 2 21" xfId="22"/>
    <cellStyle name="Comma 2 22" xfId="23"/>
    <cellStyle name="Comma 2 23" xfId="24"/>
    <cellStyle name="Comma 2 24" xfId="25"/>
    <cellStyle name="Comma 2 25" xfId="26"/>
    <cellStyle name="Comma 2 26" xfId="76"/>
    <cellStyle name="Comma 2 3" xfId="27"/>
    <cellStyle name="Comma 2 3 2" xfId="88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0" xfId="34"/>
    <cellStyle name="Comma 21" xfId="35"/>
    <cellStyle name="Comma 22" xfId="36"/>
    <cellStyle name="Comma 23" xfId="37"/>
    <cellStyle name="Comma 24" xfId="38"/>
    <cellStyle name="Comma 25" xfId="39"/>
    <cellStyle name="Comma 3" xfId="40"/>
    <cellStyle name="Comma 3 2" xfId="83"/>
    <cellStyle name="Comma 4" xfId="41"/>
    <cellStyle name="Currency 2" xfId="42"/>
    <cellStyle name="Currency 2 2" xfId="43"/>
    <cellStyle name="Currency 2 3" xfId="44"/>
    <cellStyle name="Currency 2 4" xfId="45"/>
    <cellStyle name="Currency 3" xfId="75"/>
    <cellStyle name="Currency 3 2" xfId="46"/>
    <cellStyle name="Normal" xfId="0" builtinId="0"/>
    <cellStyle name="Normal 10" xfId="47"/>
    <cellStyle name="Normal 11" xfId="48"/>
    <cellStyle name="Normal 12" xfId="49"/>
    <cellStyle name="Normal 13" xfId="50"/>
    <cellStyle name="Normal 14" xfId="74"/>
    <cellStyle name="Normal 15" xfId="84"/>
    <cellStyle name="Normal 16" xfId="85"/>
    <cellStyle name="Normal 17" xfId="51"/>
    <cellStyle name="Normal 18" xfId="52"/>
    <cellStyle name="Normal 19" xfId="53"/>
    <cellStyle name="Normal 2" xfId="54"/>
    <cellStyle name="Normal 2 2" xfId="55"/>
    <cellStyle name="Normal 2 3" xfId="56"/>
    <cellStyle name="Normal 2 4" xfId="57"/>
    <cellStyle name="Normal 20" xfId="58"/>
    <cellStyle name="Normal 21" xfId="59"/>
    <cellStyle name="Normal 22" xfId="86"/>
    <cellStyle name="Normal 3" xfId="60"/>
    <cellStyle name="Normal 4" xfId="61"/>
    <cellStyle name="Normal 4 2" xfId="62"/>
    <cellStyle name="Normal 4 2 2" xfId="81"/>
    <cellStyle name="Normal 4 2 2 2" xfId="92"/>
    <cellStyle name="Normal 4 2 3" xfId="87"/>
    <cellStyle name="Normal 4 3" xfId="63"/>
    <cellStyle name="Normal 4 3 2" xfId="80"/>
    <cellStyle name="Normal 4 3 2 2" xfId="91"/>
    <cellStyle name="Normal 4 3 3" xfId="89"/>
    <cellStyle name="Normal 4 4" xfId="64"/>
    <cellStyle name="Normal 5" xfId="65"/>
    <cellStyle name="Normal 5 2" xfId="78"/>
    <cellStyle name="Normal 5 2 2" xfId="90"/>
    <cellStyle name="Normal 5 3" xfId="77"/>
    <cellStyle name="Normal 6" xfId="66"/>
    <cellStyle name="Normal 6 2" xfId="82"/>
    <cellStyle name="Normal 7" xfId="67"/>
    <cellStyle name="Normal 8" xfId="68"/>
    <cellStyle name="Normal 9" xfId="69"/>
    <cellStyle name="Percent" xfId="70" builtinId="5"/>
    <cellStyle name="Percent 2" xfId="71"/>
    <cellStyle name="Percent 3" xfId="72"/>
    <cellStyle name="Percent 4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666750</xdr:colOff>
      <xdr:row>134</xdr:row>
      <xdr:rowOff>28575</xdr:rowOff>
    </xdr:from>
    <xdr:to>
      <xdr:col>12</xdr:col>
      <xdr:colOff>742950</xdr:colOff>
      <xdr:row>135</xdr:row>
      <xdr:rowOff>0</xdr:rowOff>
    </xdr:to>
    <xdr:pic>
      <xdr:nvPicPr>
        <xdr:cNvPr id="1401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28575"/>
          <a:ext cx="1638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89</xdr:row>
      <xdr:rowOff>28576</xdr:rowOff>
    </xdr:from>
    <xdr:to>
      <xdr:col>12</xdr:col>
      <xdr:colOff>742950</xdr:colOff>
      <xdr:row>89</xdr:row>
      <xdr:rowOff>314326</xdr:rowOff>
    </xdr:to>
    <xdr:pic>
      <xdr:nvPicPr>
        <xdr:cNvPr id="3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28576"/>
          <a:ext cx="1638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44</xdr:row>
      <xdr:rowOff>28576</xdr:rowOff>
    </xdr:from>
    <xdr:to>
      <xdr:col>12</xdr:col>
      <xdr:colOff>742950</xdr:colOff>
      <xdr:row>44</xdr:row>
      <xdr:rowOff>314326</xdr:rowOff>
    </xdr:to>
    <xdr:pic>
      <xdr:nvPicPr>
        <xdr:cNvPr id="4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0477" y="8826212"/>
          <a:ext cx="1634837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0</xdr:row>
      <xdr:rowOff>28576</xdr:rowOff>
    </xdr:from>
    <xdr:to>
      <xdr:col>12</xdr:col>
      <xdr:colOff>742950</xdr:colOff>
      <xdr:row>0</xdr:row>
      <xdr:rowOff>314326</xdr:rowOff>
    </xdr:to>
    <xdr:pic>
      <xdr:nvPicPr>
        <xdr:cNvPr id="5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1159" y="8583758"/>
          <a:ext cx="1634836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94</xdr:row>
      <xdr:rowOff>123825</xdr:rowOff>
    </xdr:from>
    <xdr:to>
      <xdr:col>0</xdr:col>
      <xdr:colOff>1838325</xdr:colOff>
      <xdr:row>95</xdr:row>
      <xdr:rowOff>28575</xdr:rowOff>
    </xdr:to>
    <xdr:pic>
      <xdr:nvPicPr>
        <xdr:cNvPr id="2421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3825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47</xdr:row>
      <xdr:rowOff>66675</xdr:rowOff>
    </xdr:from>
    <xdr:to>
      <xdr:col>0</xdr:col>
      <xdr:colOff>1790700</xdr:colOff>
      <xdr:row>47</xdr:row>
      <xdr:rowOff>352425</xdr:rowOff>
    </xdr:to>
    <xdr:pic>
      <xdr:nvPicPr>
        <xdr:cNvPr id="3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8810625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0</xdr:row>
      <xdr:rowOff>95250</xdr:rowOff>
    </xdr:from>
    <xdr:to>
      <xdr:col>0</xdr:col>
      <xdr:colOff>1790700</xdr:colOff>
      <xdr:row>1</xdr:row>
      <xdr:rowOff>0</xdr:rowOff>
    </xdr:to>
    <xdr:pic>
      <xdr:nvPicPr>
        <xdr:cNvPr id="4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76200</xdr:rowOff>
    </xdr:from>
    <xdr:to>
      <xdr:col>0</xdr:col>
      <xdr:colOff>1819275</xdr:colOff>
      <xdr:row>2</xdr:row>
      <xdr:rowOff>0</xdr:rowOff>
    </xdr:to>
    <xdr:pic>
      <xdr:nvPicPr>
        <xdr:cNvPr id="3440" name="Picture 2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76200"/>
          <a:ext cx="17811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msanx1_groups\chigroups\InvestorRelations\MONTHLY%20VOLUME\2015\12%20december\2015%20Year%20End%20Daily%20Volume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olume by Sector!R240C1:R260C1" advise="1">
            <x14:values rows="21">
              <value t="str">
                <val xml:space="preserve">Dec02 </val>
              </value>
              <value t="str">
                <val xml:space="preserve">Dec03 </val>
              </value>
              <value t="str">
                <val xml:space="preserve">Dec04 </val>
              </value>
              <value t="str">
                <val xml:space="preserve">Dec07 </val>
              </value>
              <value t="str">
                <val xml:space="preserve">Dec08 </val>
              </value>
              <value t="str">
                <val xml:space="preserve">Dec09 </val>
              </value>
              <value t="str">
                <val xml:space="preserve">Dec10 </val>
              </value>
              <value t="str">
                <val xml:space="preserve">Dec11 </val>
              </value>
              <value t="str">
                <val xml:space="preserve">Dec14 </val>
              </value>
              <value t="str">
                <val xml:space="preserve">Dec15 </val>
              </value>
              <value t="str">
                <val xml:space="preserve">Dec16 </val>
              </value>
              <value t="str">
                <val xml:space="preserve">Dec17 </val>
              </value>
              <value t="str">
                <val xml:space="preserve">Dec18 </val>
              </value>
              <value t="str">
                <val xml:space="preserve">Dec21 </val>
              </value>
              <value t="str">
                <val xml:space="preserve">Dec22 </val>
              </value>
              <value t="str">
                <val xml:space="preserve">Dec23 </val>
              </value>
              <value t="str">
                <val xml:space="preserve">Dec24 </val>
              </value>
              <value t="str">
                <val xml:space="preserve">Dec28 </val>
              </value>
              <value t="str">
                <val xml:space="preserve">Dec29 </val>
              </value>
              <value t="str">
                <val xml:space="preserve">Dec30 </val>
              </value>
              <value t="str">
                <val xml:space="preserve">Dec31 </val>
              </value>
            </x14:values>
          </x14:oleItem>
        </mc:Choice>
        <mc:Fallback>
          <oleItem name="!Volume by Sector!R240C1:R260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1"/>
  <sheetViews>
    <sheetView tabSelected="1" zoomScale="110" zoomScaleNormal="110" workbookViewId="0"/>
  </sheetViews>
  <sheetFormatPr defaultRowHeight="15" x14ac:dyDescent="0.25"/>
  <cols>
    <col min="1" max="1" width="25.140625" customWidth="1"/>
    <col min="2" max="13" width="11.7109375" customWidth="1"/>
    <col min="15" max="25" width="10.5703125" bestFit="1" customWidth="1"/>
    <col min="26" max="26" width="9.5703125" bestFit="1" customWidth="1"/>
  </cols>
  <sheetData>
    <row r="1" spans="1:13" ht="28.5" customHeight="1" x14ac:dyDescent="0.25">
      <c r="A1" s="179">
        <v>2016</v>
      </c>
      <c r="B1" s="296" t="s">
        <v>664</v>
      </c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</row>
    <row r="2" spans="1:13" ht="14.45" customHeight="1" x14ac:dyDescent="0.25">
      <c r="A2" s="8" t="s">
        <v>72</v>
      </c>
      <c r="B2" s="92">
        <v>19</v>
      </c>
      <c r="C2" s="92">
        <v>20</v>
      </c>
      <c r="D2" s="92">
        <v>22</v>
      </c>
      <c r="E2" s="92">
        <v>21</v>
      </c>
      <c r="F2" s="92">
        <v>21</v>
      </c>
      <c r="G2" s="92">
        <v>22</v>
      </c>
      <c r="H2" s="92">
        <v>20</v>
      </c>
      <c r="I2" s="92">
        <v>23</v>
      </c>
      <c r="J2" s="92">
        <v>21</v>
      </c>
      <c r="K2" s="92">
        <v>21</v>
      </c>
      <c r="L2" s="92">
        <v>21</v>
      </c>
      <c r="M2" s="92">
        <v>21</v>
      </c>
    </row>
    <row r="3" spans="1:13" ht="14.45" customHeight="1" thickBot="1" x14ac:dyDescent="0.3">
      <c r="A3" s="3"/>
      <c r="B3" s="297" t="s">
        <v>665</v>
      </c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</row>
    <row r="4" spans="1:13" ht="14.45" customHeight="1" x14ac:dyDescent="0.25">
      <c r="A4" s="3"/>
      <c r="B4" s="186">
        <v>42370</v>
      </c>
      <c r="C4" s="187">
        <v>42401</v>
      </c>
      <c r="D4" s="187">
        <v>42430</v>
      </c>
      <c r="E4" s="187">
        <v>42461</v>
      </c>
      <c r="F4" s="187">
        <v>42491</v>
      </c>
      <c r="G4" s="187">
        <v>42522</v>
      </c>
      <c r="H4" s="187">
        <v>42552</v>
      </c>
      <c r="I4" s="187">
        <v>42583</v>
      </c>
      <c r="J4" s="187">
        <v>42614</v>
      </c>
      <c r="K4" s="187">
        <v>42644</v>
      </c>
      <c r="L4" s="187">
        <v>42675</v>
      </c>
      <c r="M4" s="188">
        <v>42705</v>
      </c>
    </row>
    <row r="5" spans="1:13" ht="14.45" customHeight="1" x14ac:dyDescent="0.25">
      <c r="A5" s="3" t="s">
        <v>0</v>
      </c>
      <c r="B5" s="154">
        <v>8935</v>
      </c>
      <c r="C5" s="154">
        <v>9639</v>
      </c>
      <c r="D5" s="205">
        <v>6385</v>
      </c>
      <c r="E5" s="154">
        <v>5525</v>
      </c>
      <c r="F5" s="154">
        <v>7455</v>
      </c>
      <c r="G5" s="154">
        <v>7322</v>
      </c>
      <c r="H5" s="154">
        <v>6789</v>
      </c>
      <c r="I5" s="154"/>
      <c r="J5" s="154"/>
      <c r="K5" s="154"/>
      <c r="L5" s="154"/>
      <c r="M5" s="154"/>
    </row>
    <row r="6" spans="1:13" ht="14.45" customHeight="1" x14ac:dyDescent="0.25">
      <c r="A6" s="3" t="s">
        <v>1</v>
      </c>
      <c r="B6" s="154">
        <v>4139</v>
      </c>
      <c r="C6" s="154">
        <v>3481</v>
      </c>
      <c r="D6" s="205">
        <v>3124</v>
      </c>
      <c r="E6" s="154">
        <v>2696</v>
      </c>
      <c r="F6" s="154">
        <v>2602</v>
      </c>
      <c r="G6" s="154">
        <v>3543</v>
      </c>
      <c r="H6" s="154">
        <v>2569</v>
      </c>
      <c r="I6" s="154"/>
      <c r="J6" s="154"/>
      <c r="K6" s="154"/>
      <c r="L6" s="154"/>
      <c r="M6" s="154"/>
    </row>
    <row r="7" spans="1:13" ht="14.45" customHeight="1" x14ac:dyDescent="0.25">
      <c r="A7" s="25" t="s">
        <v>71</v>
      </c>
      <c r="B7" s="154">
        <v>2597</v>
      </c>
      <c r="C7" s="154">
        <v>2738</v>
      </c>
      <c r="D7" s="205">
        <v>2299</v>
      </c>
      <c r="E7" s="154">
        <v>2463</v>
      </c>
      <c r="F7" s="154">
        <v>2234</v>
      </c>
      <c r="G7" s="154">
        <v>2271</v>
      </c>
      <c r="H7" s="154">
        <v>2207</v>
      </c>
      <c r="I7" s="154"/>
      <c r="J7" s="154"/>
      <c r="K7" s="154"/>
      <c r="L7" s="154"/>
      <c r="M7" s="154"/>
    </row>
    <row r="8" spans="1:13" ht="14.45" customHeight="1" x14ac:dyDescent="0.25">
      <c r="A8" s="3" t="s">
        <v>2</v>
      </c>
      <c r="B8" s="154">
        <v>970</v>
      </c>
      <c r="C8" s="154">
        <v>954</v>
      </c>
      <c r="D8" s="205">
        <v>912</v>
      </c>
      <c r="E8" s="154">
        <v>771</v>
      </c>
      <c r="F8" s="154">
        <v>716</v>
      </c>
      <c r="G8" s="154">
        <v>1018</v>
      </c>
      <c r="H8" s="154">
        <v>724</v>
      </c>
      <c r="I8" s="154"/>
      <c r="J8" s="154"/>
      <c r="K8" s="154"/>
      <c r="L8" s="154"/>
      <c r="M8" s="154"/>
    </row>
    <row r="9" spans="1:13" ht="14.45" customHeight="1" x14ac:dyDescent="0.25">
      <c r="A9" s="3" t="s">
        <v>3</v>
      </c>
      <c r="B9" s="154">
        <v>1133</v>
      </c>
      <c r="C9" s="154">
        <v>1371</v>
      </c>
      <c r="D9" s="205">
        <v>1119</v>
      </c>
      <c r="E9" s="154">
        <v>1941</v>
      </c>
      <c r="F9" s="154">
        <v>1416</v>
      </c>
      <c r="G9" s="154">
        <v>1805</v>
      </c>
      <c r="H9" s="154">
        <v>1342</v>
      </c>
      <c r="I9" s="154"/>
      <c r="J9" s="154"/>
      <c r="K9" s="154"/>
      <c r="L9" s="154"/>
      <c r="M9" s="154"/>
    </row>
    <row r="10" spans="1:13" ht="14.45" customHeight="1" x14ac:dyDescent="0.25">
      <c r="A10" s="25" t="s">
        <v>70</v>
      </c>
      <c r="B10" s="154">
        <v>405</v>
      </c>
      <c r="C10" s="154">
        <v>487</v>
      </c>
      <c r="D10" s="205">
        <v>467</v>
      </c>
      <c r="E10" s="154">
        <v>440</v>
      </c>
      <c r="F10" s="154">
        <v>479</v>
      </c>
      <c r="G10" s="154">
        <v>483</v>
      </c>
      <c r="H10" s="154">
        <v>503</v>
      </c>
      <c r="I10" s="154"/>
      <c r="J10" s="154"/>
      <c r="K10" s="154"/>
      <c r="L10" s="154"/>
      <c r="M10" s="154"/>
    </row>
    <row r="11" spans="1:13" ht="14.45" customHeight="1" x14ac:dyDescent="0.25">
      <c r="A11" s="26" t="s">
        <v>13</v>
      </c>
      <c r="B11" s="201">
        <v>18179</v>
      </c>
      <c r="C11" s="201">
        <v>18671</v>
      </c>
      <c r="D11" s="170">
        <v>14307</v>
      </c>
      <c r="E11" s="201">
        <v>13836</v>
      </c>
      <c r="F11" s="201">
        <v>14903</v>
      </c>
      <c r="G11" s="201">
        <v>16442</v>
      </c>
      <c r="H11" s="201">
        <v>14133</v>
      </c>
      <c r="I11" s="201"/>
      <c r="J11" s="201"/>
      <c r="K11" s="201"/>
      <c r="L11" s="201"/>
      <c r="M11" s="201"/>
    </row>
    <row r="12" spans="1:13" ht="14.45" customHeight="1" x14ac:dyDescent="0.25">
      <c r="A12" s="26"/>
    </row>
    <row r="13" spans="1:13" ht="14.45" customHeight="1" x14ac:dyDescent="0.25">
      <c r="A13" s="26"/>
    </row>
    <row r="14" spans="1:13" ht="14.45" customHeight="1" thickBot="1" x14ac:dyDescent="0.3">
      <c r="A14" s="3"/>
      <c r="B14" s="297" t="s">
        <v>666</v>
      </c>
      <c r="C14" s="297"/>
      <c r="D14" s="297"/>
      <c r="E14" s="297"/>
      <c r="F14" s="297"/>
      <c r="G14" s="297"/>
      <c r="H14" s="297"/>
      <c r="I14" s="297"/>
      <c r="J14" s="297"/>
      <c r="K14" s="297"/>
      <c r="L14" s="297"/>
      <c r="M14" s="297"/>
    </row>
    <row r="15" spans="1:13" ht="14.45" customHeight="1" x14ac:dyDescent="0.25">
      <c r="A15" s="3"/>
      <c r="B15" s="186">
        <v>42370</v>
      </c>
      <c r="C15" s="187">
        <v>42401</v>
      </c>
      <c r="D15" s="187">
        <v>42430</v>
      </c>
      <c r="E15" s="187">
        <v>42461</v>
      </c>
      <c r="F15" s="187">
        <v>42491</v>
      </c>
      <c r="G15" s="187">
        <v>42522</v>
      </c>
      <c r="H15" s="187">
        <v>42552</v>
      </c>
      <c r="I15" s="187">
        <v>42583</v>
      </c>
      <c r="J15" s="187">
        <v>42614</v>
      </c>
      <c r="K15" s="187">
        <v>42644</v>
      </c>
      <c r="L15" s="187">
        <v>42675</v>
      </c>
      <c r="M15" s="188">
        <v>42705</v>
      </c>
    </row>
    <row r="16" spans="1:13" ht="14.45" customHeight="1" x14ac:dyDescent="0.25">
      <c r="A16" s="3" t="s">
        <v>0</v>
      </c>
      <c r="B16" s="154">
        <v>7087</v>
      </c>
      <c r="C16" s="154">
        <v>7996</v>
      </c>
      <c r="D16" s="154">
        <v>8246</v>
      </c>
      <c r="E16" s="205">
        <v>7131</v>
      </c>
      <c r="F16" s="205">
        <v>6454</v>
      </c>
      <c r="G16" s="205">
        <v>6776</v>
      </c>
      <c r="H16" s="205">
        <v>7197</v>
      </c>
      <c r="I16" s="273"/>
      <c r="J16" s="154"/>
      <c r="K16" s="154"/>
      <c r="L16" s="205"/>
      <c r="M16" s="205"/>
    </row>
    <row r="17" spans="1:13" ht="14.45" customHeight="1" x14ac:dyDescent="0.25">
      <c r="A17" s="3" t="s">
        <v>1</v>
      </c>
      <c r="B17" s="154">
        <v>3187</v>
      </c>
      <c r="C17" s="154">
        <v>3552</v>
      </c>
      <c r="D17" s="154">
        <v>3557</v>
      </c>
      <c r="E17" s="205">
        <v>3095</v>
      </c>
      <c r="F17" s="205">
        <v>2812</v>
      </c>
      <c r="G17" s="205">
        <v>2957</v>
      </c>
      <c r="H17" s="205">
        <v>2920</v>
      </c>
      <c r="I17" s="273"/>
      <c r="J17" s="154"/>
      <c r="K17" s="154"/>
      <c r="L17" s="205"/>
      <c r="M17" s="205"/>
    </row>
    <row r="18" spans="1:13" ht="14.45" customHeight="1" x14ac:dyDescent="0.25">
      <c r="A18" s="25" t="s">
        <v>71</v>
      </c>
      <c r="B18" s="154">
        <v>2196</v>
      </c>
      <c r="C18" s="154">
        <v>2448</v>
      </c>
      <c r="D18" s="154">
        <v>2536</v>
      </c>
      <c r="E18" s="205">
        <v>2493</v>
      </c>
      <c r="F18" s="205">
        <v>2331</v>
      </c>
      <c r="G18" s="205">
        <v>2322</v>
      </c>
      <c r="H18" s="205">
        <v>2238</v>
      </c>
      <c r="I18" s="273"/>
      <c r="J18" s="154"/>
      <c r="K18" s="154"/>
      <c r="L18" s="205"/>
      <c r="M18" s="205"/>
    </row>
    <row r="19" spans="1:13" ht="14.45" customHeight="1" x14ac:dyDescent="0.25">
      <c r="A19" s="3" t="s">
        <v>2</v>
      </c>
      <c r="B19" s="154">
        <v>855</v>
      </c>
      <c r="C19" s="154">
        <v>934</v>
      </c>
      <c r="D19" s="154">
        <v>944</v>
      </c>
      <c r="E19" s="205">
        <v>878</v>
      </c>
      <c r="F19" s="205">
        <v>802</v>
      </c>
      <c r="G19" s="205">
        <v>838</v>
      </c>
      <c r="H19" s="205">
        <v>824</v>
      </c>
      <c r="I19" s="273"/>
      <c r="J19" s="154"/>
      <c r="K19" s="154"/>
      <c r="L19" s="205"/>
      <c r="M19" s="205"/>
    </row>
    <row r="20" spans="1:13" ht="14.45" customHeight="1" x14ac:dyDescent="0.25">
      <c r="A20" s="3" t="s">
        <v>3</v>
      </c>
      <c r="B20" s="154">
        <v>1176</v>
      </c>
      <c r="C20" s="154">
        <v>1175</v>
      </c>
      <c r="D20" s="154">
        <v>1206</v>
      </c>
      <c r="E20" s="205">
        <v>1473</v>
      </c>
      <c r="F20" s="205">
        <v>1486</v>
      </c>
      <c r="G20" s="205">
        <v>1722</v>
      </c>
      <c r="H20" s="205">
        <v>1529</v>
      </c>
      <c r="I20" s="273"/>
      <c r="J20" s="154"/>
      <c r="K20" s="154"/>
      <c r="L20" s="205"/>
      <c r="M20" s="205"/>
    </row>
    <row r="21" spans="1:13" ht="14.45" customHeight="1" x14ac:dyDescent="0.25">
      <c r="A21" s="25" t="s">
        <v>70</v>
      </c>
      <c r="B21" s="154">
        <v>359</v>
      </c>
      <c r="C21" s="154">
        <v>381</v>
      </c>
      <c r="D21" s="154">
        <v>454</v>
      </c>
      <c r="E21" s="205">
        <v>464</v>
      </c>
      <c r="F21" s="205">
        <v>462</v>
      </c>
      <c r="G21" s="205">
        <v>468</v>
      </c>
      <c r="H21" s="205">
        <v>488</v>
      </c>
      <c r="I21" s="273"/>
      <c r="J21" s="154"/>
      <c r="K21" s="154"/>
      <c r="L21" s="205"/>
      <c r="M21" s="205"/>
    </row>
    <row r="22" spans="1:13" ht="14.45" customHeight="1" x14ac:dyDescent="0.35">
      <c r="A22" s="26" t="s">
        <v>13</v>
      </c>
      <c r="B22" s="201">
        <v>14861</v>
      </c>
      <c r="C22" s="201">
        <v>16486</v>
      </c>
      <c r="D22" s="201">
        <v>16944</v>
      </c>
      <c r="E22" s="170">
        <v>15535</v>
      </c>
      <c r="F22" s="170">
        <v>14348</v>
      </c>
      <c r="G22" s="170">
        <v>15082</v>
      </c>
      <c r="H22" s="170">
        <v>15196</v>
      </c>
      <c r="I22" s="274"/>
      <c r="J22" s="170"/>
      <c r="K22" s="170"/>
      <c r="L22" s="170"/>
      <c r="M22" s="170"/>
    </row>
    <row r="23" spans="1:13" ht="14.45" customHeight="1" x14ac:dyDescent="0.25">
      <c r="A23" s="26"/>
    </row>
    <row r="24" spans="1:13" ht="14.45" customHeight="1" x14ac:dyDescent="0.25">
      <c r="A24" s="3"/>
    </row>
    <row r="25" spans="1:13" ht="14.45" customHeight="1" thickBot="1" x14ac:dyDescent="0.3">
      <c r="A25" s="3"/>
      <c r="B25" s="297" t="s">
        <v>895</v>
      </c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</row>
    <row r="26" spans="1:13" ht="14.45" customHeight="1" x14ac:dyDescent="0.35">
      <c r="A26" s="3"/>
      <c r="B26" s="186">
        <v>42370</v>
      </c>
      <c r="C26" s="187">
        <v>42401</v>
      </c>
      <c r="D26" s="187">
        <v>42430</v>
      </c>
      <c r="E26" s="187">
        <v>42461</v>
      </c>
      <c r="F26" s="187">
        <v>42491</v>
      </c>
      <c r="G26" s="187">
        <v>42522</v>
      </c>
      <c r="H26" s="187">
        <v>42552</v>
      </c>
      <c r="I26" s="187">
        <v>42583</v>
      </c>
      <c r="J26" s="187">
        <v>42614</v>
      </c>
      <c r="K26" s="187">
        <v>42644</v>
      </c>
      <c r="L26" s="187">
        <v>42675</v>
      </c>
      <c r="M26" s="188">
        <v>42705</v>
      </c>
    </row>
    <row r="27" spans="1:13" ht="14.45" customHeight="1" x14ac:dyDescent="0.35">
      <c r="A27" s="3" t="s">
        <v>0</v>
      </c>
      <c r="B27" s="9">
        <v>0.51400000000000001</v>
      </c>
      <c r="C27" s="9">
        <v>0.50700000000000001</v>
      </c>
      <c r="D27" s="172">
        <v>0.501</v>
      </c>
      <c r="E27" s="172">
        <v>0.498</v>
      </c>
      <c r="F27" s="172">
        <v>0.5</v>
      </c>
      <c r="G27" s="172">
        <v>0.496</v>
      </c>
      <c r="H27" s="9"/>
      <c r="I27" s="9"/>
      <c r="J27" s="9"/>
      <c r="K27" s="9"/>
      <c r="L27" s="9"/>
      <c r="M27" s="9"/>
    </row>
    <row r="28" spans="1:13" ht="14.45" customHeight="1" x14ac:dyDescent="0.35">
      <c r="A28" s="3" t="s">
        <v>1</v>
      </c>
      <c r="B28" s="9">
        <v>0.71699999999999997</v>
      </c>
      <c r="C28" s="9">
        <v>0.72299999999999998</v>
      </c>
      <c r="D28" s="172">
        <v>0.72599999999999998</v>
      </c>
      <c r="E28" s="172">
        <v>0.71599999999999997</v>
      </c>
      <c r="F28" s="172">
        <v>0.71</v>
      </c>
      <c r="G28" s="172">
        <v>0.70899999999999996</v>
      </c>
      <c r="H28" s="9"/>
      <c r="I28" s="9"/>
      <c r="J28" s="9"/>
      <c r="K28" s="9"/>
      <c r="L28" s="9"/>
      <c r="M28" s="9"/>
    </row>
    <row r="29" spans="1:13" ht="14.45" customHeight="1" x14ac:dyDescent="0.35">
      <c r="A29" s="25" t="s">
        <v>71</v>
      </c>
      <c r="B29" s="9">
        <v>1.24</v>
      </c>
      <c r="C29" s="9">
        <v>1.2170000000000001</v>
      </c>
      <c r="D29" s="172">
        <v>1.2030000000000001</v>
      </c>
      <c r="E29" s="172">
        <v>1.1830000000000001</v>
      </c>
      <c r="F29" s="172">
        <v>1.1839999999999999</v>
      </c>
      <c r="G29" s="172">
        <v>1.1679999999999999</v>
      </c>
      <c r="H29" s="9"/>
      <c r="I29" s="9"/>
      <c r="J29" s="9"/>
      <c r="K29" s="9"/>
      <c r="L29" s="9"/>
      <c r="M29" s="9"/>
    </row>
    <row r="30" spans="1:13" ht="14.45" customHeight="1" x14ac:dyDescent="0.35">
      <c r="A30" s="3" t="s">
        <v>2</v>
      </c>
      <c r="B30" s="9">
        <v>0.78800000000000003</v>
      </c>
      <c r="C30" s="9">
        <v>0.76900000000000002</v>
      </c>
      <c r="D30" s="172">
        <v>0.76700000000000002</v>
      </c>
      <c r="E30" s="172">
        <v>0.78500000000000003</v>
      </c>
      <c r="F30" s="172">
        <v>0.80800000000000005</v>
      </c>
      <c r="G30" s="172">
        <v>0.79800000000000004</v>
      </c>
      <c r="H30" s="9"/>
      <c r="I30" s="9"/>
      <c r="J30" s="9"/>
      <c r="K30" s="9"/>
      <c r="L30" s="9"/>
      <c r="M30" s="9"/>
    </row>
    <row r="31" spans="1:13" ht="14.45" customHeight="1" x14ac:dyDescent="0.25">
      <c r="A31" s="3" t="s">
        <v>3</v>
      </c>
      <c r="B31" s="9">
        <v>1.333</v>
      </c>
      <c r="C31" s="9">
        <v>1.329</v>
      </c>
      <c r="D31" s="172">
        <v>1.321</v>
      </c>
      <c r="E31" s="172">
        <v>1.3069999999999999</v>
      </c>
      <c r="F31" s="172">
        <v>1.2869999999999999</v>
      </c>
      <c r="G31" s="172">
        <v>1.2909999999999999</v>
      </c>
      <c r="H31" s="9"/>
      <c r="I31" s="9"/>
      <c r="J31" s="9"/>
      <c r="K31" s="9"/>
      <c r="L31" s="9"/>
      <c r="M31" s="9"/>
    </row>
    <row r="32" spans="1:13" ht="14.45" customHeight="1" x14ac:dyDescent="0.25">
      <c r="A32" s="25" t="s">
        <v>70</v>
      </c>
      <c r="B32" s="9">
        <v>1.631</v>
      </c>
      <c r="C32" s="9">
        <v>1.5920000000000001</v>
      </c>
      <c r="D32" s="172">
        <v>1.597</v>
      </c>
      <c r="E32" s="172">
        <v>1.5820000000000001</v>
      </c>
      <c r="F32" s="172">
        <v>1.5840000000000001</v>
      </c>
      <c r="G32" s="172">
        <v>1.5620000000000001</v>
      </c>
      <c r="H32" s="9"/>
      <c r="I32" s="9"/>
      <c r="J32" s="9"/>
      <c r="K32" s="9"/>
      <c r="L32" s="9"/>
      <c r="M32" s="9"/>
    </row>
    <row r="33" spans="1:13" ht="14.45" customHeight="1" x14ac:dyDescent="0.25">
      <c r="A33" s="27" t="s">
        <v>13</v>
      </c>
      <c r="B33" s="171">
        <v>0.77200000000000002</v>
      </c>
      <c r="C33" s="171">
        <v>0.75800000000000001</v>
      </c>
      <c r="D33" s="171">
        <v>0.75600000000000001</v>
      </c>
      <c r="E33" s="171">
        <v>0.77700000000000002</v>
      </c>
      <c r="F33" s="171">
        <v>0.78600000000000003</v>
      </c>
      <c r="G33" s="171">
        <v>0.78200000000000003</v>
      </c>
      <c r="H33" s="171"/>
      <c r="I33" s="171"/>
      <c r="J33" s="171"/>
      <c r="K33" s="171"/>
      <c r="L33" s="171"/>
      <c r="M33" s="171"/>
    </row>
    <row r="34" spans="1:13" ht="14.45" customHeight="1" x14ac:dyDescent="0.25">
      <c r="A34" s="27"/>
    </row>
    <row r="35" spans="1:13" ht="14.45" customHeight="1" x14ac:dyDescent="0.25">
      <c r="A35" s="3"/>
      <c r="E35" s="109"/>
    </row>
    <row r="36" spans="1:13" ht="14.45" customHeight="1" thickBot="1" x14ac:dyDescent="0.3">
      <c r="A36" s="3"/>
      <c r="B36" s="297" t="s">
        <v>668</v>
      </c>
      <c r="C36" s="297"/>
      <c r="D36" s="297"/>
      <c r="E36" s="297"/>
      <c r="F36" s="297"/>
      <c r="G36" s="297"/>
      <c r="H36" s="297"/>
      <c r="I36" s="297"/>
      <c r="J36" s="297"/>
      <c r="K36" s="297"/>
      <c r="L36" s="297"/>
      <c r="M36" s="297"/>
    </row>
    <row r="37" spans="1:13" ht="14.45" customHeight="1" x14ac:dyDescent="0.25">
      <c r="A37" s="3"/>
      <c r="B37" s="186">
        <v>42370</v>
      </c>
      <c r="C37" s="187">
        <v>42401</v>
      </c>
      <c r="D37" s="187">
        <v>42430</v>
      </c>
      <c r="E37" s="187">
        <v>42461</v>
      </c>
      <c r="F37" s="187">
        <v>42491</v>
      </c>
      <c r="G37" s="187">
        <v>42522</v>
      </c>
      <c r="H37" s="187">
        <v>42552</v>
      </c>
      <c r="I37" s="187">
        <v>42583</v>
      </c>
      <c r="J37" s="187">
        <v>42614</v>
      </c>
      <c r="K37" s="187">
        <v>42644</v>
      </c>
      <c r="L37" s="187">
        <v>42675</v>
      </c>
      <c r="M37" s="188">
        <v>42705</v>
      </c>
    </row>
    <row r="38" spans="1:13" ht="14.45" customHeight="1" x14ac:dyDescent="0.25">
      <c r="A38" s="3" t="s">
        <v>33</v>
      </c>
      <c r="B38" s="154">
        <v>15382</v>
      </c>
      <c r="C38" s="154">
        <v>16390</v>
      </c>
      <c r="D38" s="205">
        <v>12611</v>
      </c>
      <c r="E38" s="154">
        <v>12332</v>
      </c>
      <c r="F38" s="154">
        <v>13212</v>
      </c>
      <c r="G38" s="205">
        <v>14469</v>
      </c>
      <c r="H38" s="154">
        <v>12163</v>
      </c>
      <c r="I38" s="154"/>
      <c r="J38" s="154"/>
      <c r="K38" s="154"/>
      <c r="L38" s="154"/>
      <c r="M38" s="154"/>
    </row>
    <row r="39" spans="1:13" ht="14.45" customHeight="1" x14ac:dyDescent="0.25">
      <c r="A39" s="3" t="s">
        <v>34</v>
      </c>
      <c r="B39" s="154">
        <v>1954</v>
      </c>
      <c r="C39" s="154">
        <v>1402</v>
      </c>
      <c r="D39" s="205">
        <v>985</v>
      </c>
      <c r="E39" s="154">
        <v>933</v>
      </c>
      <c r="F39" s="154">
        <v>1067</v>
      </c>
      <c r="G39" s="205">
        <v>1219</v>
      </c>
      <c r="H39" s="154">
        <v>1234</v>
      </c>
      <c r="I39" s="154"/>
      <c r="J39" s="154"/>
      <c r="K39" s="154"/>
      <c r="L39" s="154"/>
      <c r="M39" s="154"/>
    </row>
    <row r="40" spans="1:13" ht="14.45" customHeight="1" x14ac:dyDescent="0.25">
      <c r="A40" s="3" t="s">
        <v>19</v>
      </c>
      <c r="B40" s="154">
        <v>842</v>
      </c>
      <c r="C40" s="154">
        <v>879</v>
      </c>
      <c r="D40" s="205">
        <v>711</v>
      </c>
      <c r="E40" s="154">
        <v>570</v>
      </c>
      <c r="F40" s="154">
        <v>624</v>
      </c>
      <c r="G40" s="205">
        <v>753</v>
      </c>
      <c r="H40" s="154">
        <v>737</v>
      </c>
      <c r="I40" s="154"/>
      <c r="J40" s="154"/>
      <c r="K40" s="154"/>
      <c r="L40" s="154"/>
      <c r="M40" s="154"/>
    </row>
    <row r="41" spans="1:13" ht="14.45" customHeight="1" x14ac:dyDescent="0.25">
      <c r="A41" s="27" t="s">
        <v>32</v>
      </c>
      <c r="B41" s="201">
        <v>18179</v>
      </c>
      <c r="C41" s="201">
        <v>18671</v>
      </c>
      <c r="D41" s="170">
        <v>14307</v>
      </c>
      <c r="E41" s="170">
        <v>13836</v>
      </c>
      <c r="F41" s="170">
        <v>14903</v>
      </c>
      <c r="G41" s="170">
        <v>16442</v>
      </c>
      <c r="H41" s="170">
        <v>14133</v>
      </c>
      <c r="I41" s="170"/>
      <c r="J41" s="170"/>
      <c r="K41" s="170"/>
      <c r="L41" s="170"/>
      <c r="M41" s="170"/>
    </row>
    <row r="42" spans="1:13" ht="14.45" customHeight="1" x14ac:dyDescent="0.25">
      <c r="A42" s="27"/>
      <c r="B42" s="178"/>
      <c r="C42" s="178"/>
      <c r="D42" s="178"/>
      <c r="E42" s="178"/>
      <c r="F42" s="178"/>
      <c r="G42" s="178"/>
      <c r="H42" s="178"/>
      <c r="I42" s="202"/>
      <c r="J42" s="178"/>
      <c r="K42" s="178"/>
      <c r="L42" s="178"/>
      <c r="M42" s="178"/>
    </row>
    <row r="43" spans="1:13" ht="14.45" customHeight="1" x14ac:dyDescent="0.25">
      <c r="A43" s="294" t="s">
        <v>919</v>
      </c>
      <c r="B43" s="294"/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</row>
    <row r="44" spans="1:13" ht="30" customHeight="1" x14ac:dyDescent="0.25">
      <c r="A44" s="295" t="s">
        <v>674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</row>
    <row r="45" spans="1:13" ht="28.5" customHeight="1" x14ac:dyDescent="0.25">
      <c r="A45" s="179">
        <v>2015</v>
      </c>
      <c r="B45" s="296" t="s">
        <v>664</v>
      </c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</row>
    <row r="46" spans="1:13" ht="15.75" customHeight="1" x14ac:dyDescent="0.25">
      <c r="A46" s="8" t="s">
        <v>72</v>
      </c>
      <c r="B46" s="92">
        <v>20</v>
      </c>
      <c r="C46" s="92">
        <v>19</v>
      </c>
      <c r="D46" s="92">
        <v>22</v>
      </c>
      <c r="E46" s="92">
        <v>22</v>
      </c>
      <c r="F46" s="92">
        <v>20</v>
      </c>
      <c r="G46" s="92">
        <v>22</v>
      </c>
      <c r="H46" s="92">
        <v>22</v>
      </c>
      <c r="I46" s="92">
        <v>21</v>
      </c>
      <c r="J46" s="92">
        <v>21</v>
      </c>
      <c r="K46" s="92">
        <v>22</v>
      </c>
      <c r="L46" s="92">
        <v>20</v>
      </c>
      <c r="M46" s="92">
        <v>22</v>
      </c>
    </row>
    <row r="47" spans="1:13" ht="15.75" customHeight="1" thickBot="1" x14ac:dyDescent="0.3">
      <c r="A47" s="3"/>
      <c r="B47" s="297" t="s">
        <v>665</v>
      </c>
      <c r="C47" s="297"/>
      <c r="D47" s="297"/>
      <c r="E47" s="297"/>
      <c r="F47" s="297"/>
      <c r="G47" s="297"/>
      <c r="H47" s="297"/>
      <c r="I47" s="297"/>
      <c r="J47" s="297"/>
      <c r="K47" s="297"/>
      <c r="L47" s="297"/>
      <c r="M47" s="297"/>
    </row>
    <row r="48" spans="1:13" ht="15" customHeight="1" x14ac:dyDescent="0.25">
      <c r="A48" s="3"/>
      <c r="B48" s="186">
        <v>42005</v>
      </c>
      <c r="C48" s="187">
        <v>42036</v>
      </c>
      <c r="D48" s="187">
        <v>42064</v>
      </c>
      <c r="E48" s="187">
        <v>42095</v>
      </c>
      <c r="F48" s="187">
        <v>42125</v>
      </c>
      <c r="G48" s="187">
        <v>42156</v>
      </c>
      <c r="H48" s="187">
        <v>42186</v>
      </c>
      <c r="I48" s="187">
        <v>42217</v>
      </c>
      <c r="J48" s="187">
        <v>42248</v>
      </c>
      <c r="K48" s="187">
        <v>42278</v>
      </c>
      <c r="L48" s="187">
        <v>42309</v>
      </c>
      <c r="M48" s="188">
        <v>42339</v>
      </c>
    </row>
    <row r="49" spans="1:13" x14ac:dyDescent="0.25">
      <c r="A49" s="3" t="s">
        <v>0</v>
      </c>
      <c r="B49" s="154">
        <v>7686</v>
      </c>
      <c r="C49" s="154">
        <v>8706</v>
      </c>
      <c r="D49" s="205">
        <v>6467</v>
      </c>
      <c r="E49" s="154">
        <v>5126</v>
      </c>
      <c r="F49" s="154">
        <v>7834</v>
      </c>
      <c r="G49" s="154">
        <v>6949</v>
      </c>
      <c r="H49" s="154">
        <v>5930</v>
      </c>
      <c r="I49" s="154">
        <v>7881</v>
      </c>
      <c r="J49" s="154">
        <v>6196</v>
      </c>
      <c r="K49" s="154">
        <v>5804</v>
      </c>
      <c r="L49" s="154">
        <v>6866</v>
      </c>
      <c r="M49" s="154">
        <v>5692</v>
      </c>
    </row>
    <row r="50" spans="1:13" x14ac:dyDescent="0.25">
      <c r="A50" s="3" t="s">
        <v>1</v>
      </c>
      <c r="B50" s="154">
        <v>3190</v>
      </c>
      <c r="C50" s="154">
        <v>2255</v>
      </c>
      <c r="D50" s="205">
        <v>2833</v>
      </c>
      <c r="E50" s="154">
        <v>2092</v>
      </c>
      <c r="F50" s="154">
        <v>2108</v>
      </c>
      <c r="G50" s="154">
        <v>2869</v>
      </c>
      <c r="H50" s="154">
        <v>2542</v>
      </c>
      <c r="I50" s="154">
        <v>3691</v>
      </c>
      <c r="J50" s="154">
        <v>3664</v>
      </c>
      <c r="K50" s="154">
        <v>2719</v>
      </c>
      <c r="L50" s="154">
        <v>2367</v>
      </c>
      <c r="M50" s="154">
        <v>3110</v>
      </c>
    </row>
    <row r="51" spans="1:13" ht="14.45" customHeight="1" x14ac:dyDescent="0.25">
      <c r="A51" s="25" t="s">
        <v>71</v>
      </c>
      <c r="B51" s="154">
        <v>2196</v>
      </c>
      <c r="C51" s="154">
        <v>2413</v>
      </c>
      <c r="D51" s="205">
        <v>1859</v>
      </c>
      <c r="E51" s="154">
        <v>1791</v>
      </c>
      <c r="F51" s="154">
        <v>1743</v>
      </c>
      <c r="G51" s="154">
        <v>1713</v>
      </c>
      <c r="H51" s="154">
        <v>1835</v>
      </c>
      <c r="I51" s="154">
        <v>2118</v>
      </c>
      <c r="J51" s="154">
        <v>1948</v>
      </c>
      <c r="K51" s="154">
        <v>2065</v>
      </c>
      <c r="L51" s="154">
        <v>1971</v>
      </c>
      <c r="M51" s="154">
        <v>2055</v>
      </c>
    </row>
    <row r="52" spans="1:13" x14ac:dyDescent="0.25">
      <c r="A52" s="3" t="s">
        <v>2</v>
      </c>
      <c r="B52" s="154">
        <v>996</v>
      </c>
      <c r="C52" s="154">
        <v>755</v>
      </c>
      <c r="D52" s="205">
        <v>1087</v>
      </c>
      <c r="E52" s="154">
        <v>838</v>
      </c>
      <c r="F52" s="154">
        <v>880</v>
      </c>
      <c r="G52" s="154">
        <v>987</v>
      </c>
      <c r="H52" s="154">
        <v>733</v>
      </c>
      <c r="I52" s="154">
        <v>890</v>
      </c>
      <c r="J52" s="154">
        <v>947</v>
      </c>
      <c r="K52" s="154">
        <v>735</v>
      </c>
      <c r="L52" s="154">
        <v>713</v>
      </c>
      <c r="M52" s="154">
        <v>884</v>
      </c>
    </row>
    <row r="53" spans="1:13" x14ac:dyDescent="0.25">
      <c r="A53" s="3" t="s">
        <v>3</v>
      </c>
      <c r="B53" s="154">
        <v>1144</v>
      </c>
      <c r="C53" s="154">
        <v>1352</v>
      </c>
      <c r="D53" s="205">
        <v>1096</v>
      </c>
      <c r="E53" s="154">
        <v>1279</v>
      </c>
      <c r="F53" s="154">
        <v>1162</v>
      </c>
      <c r="G53" s="154">
        <v>1739</v>
      </c>
      <c r="H53" s="154">
        <v>1414</v>
      </c>
      <c r="I53" s="154">
        <v>1319</v>
      </c>
      <c r="J53" s="154">
        <v>1060</v>
      </c>
      <c r="K53" s="154">
        <v>1206</v>
      </c>
      <c r="L53" s="154">
        <v>1376</v>
      </c>
      <c r="M53" s="154">
        <v>1033</v>
      </c>
    </row>
    <row r="54" spans="1:13" x14ac:dyDescent="0.25">
      <c r="A54" s="25" t="s">
        <v>70</v>
      </c>
      <c r="B54" s="154">
        <v>410</v>
      </c>
      <c r="C54" s="154">
        <v>329</v>
      </c>
      <c r="D54" s="205">
        <v>365</v>
      </c>
      <c r="E54" s="154">
        <v>324</v>
      </c>
      <c r="F54" s="154">
        <v>337</v>
      </c>
      <c r="G54" s="154">
        <v>333</v>
      </c>
      <c r="H54" s="154">
        <v>381</v>
      </c>
      <c r="I54" s="154">
        <v>381</v>
      </c>
      <c r="J54" s="154">
        <v>295</v>
      </c>
      <c r="K54" s="154">
        <v>304</v>
      </c>
      <c r="L54" s="154">
        <v>419</v>
      </c>
      <c r="M54" s="154">
        <v>264</v>
      </c>
    </row>
    <row r="55" spans="1:13" x14ac:dyDescent="0.25">
      <c r="A55" s="26" t="s">
        <v>13</v>
      </c>
      <c r="B55" s="201">
        <v>15622</v>
      </c>
      <c r="C55" s="201">
        <v>15810</v>
      </c>
      <c r="D55" s="170">
        <v>13706</v>
      </c>
      <c r="E55" s="201">
        <v>11450</v>
      </c>
      <c r="F55" s="201">
        <v>14065</v>
      </c>
      <c r="G55" s="201">
        <v>14590</v>
      </c>
      <c r="H55" s="201">
        <v>12835</v>
      </c>
      <c r="I55" s="201">
        <v>16280</v>
      </c>
      <c r="J55" s="201">
        <v>14110</v>
      </c>
      <c r="K55" s="201">
        <v>12832</v>
      </c>
      <c r="L55" s="201">
        <v>13712</v>
      </c>
      <c r="M55" s="201">
        <v>13039</v>
      </c>
    </row>
    <row r="56" spans="1:13" x14ac:dyDescent="0.25">
      <c r="A56" s="26"/>
    </row>
    <row r="57" spans="1:13" x14ac:dyDescent="0.25">
      <c r="A57" s="26"/>
    </row>
    <row r="58" spans="1:13" ht="15.75" thickBot="1" x14ac:dyDescent="0.3">
      <c r="A58" s="3"/>
      <c r="B58" s="297" t="s">
        <v>666</v>
      </c>
      <c r="C58" s="297"/>
      <c r="D58" s="297"/>
      <c r="E58" s="297"/>
      <c r="F58" s="297"/>
      <c r="G58" s="297"/>
      <c r="H58" s="297"/>
      <c r="I58" s="297"/>
      <c r="J58" s="297"/>
      <c r="K58" s="297"/>
      <c r="L58" s="297"/>
      <c r="M58" s="297"/>
    </row>
    <row r="59" spans="1:13" x14ac:dyDescent="0.25">
      <c r="A59" s="3"/>
      <c r="B59" s="186">
        <v>42005</v>
      </c>
      <c r="C59" s="187">
        <v>42036</v>
      </c>
      <c r="D59" s="187">
        <v>42064</v>
      </c>
      <c r="E59" s="187">
        <v>42095</v>
      </c>
      <c r="F59" s="187">
        <v>42125</v>
      </c>
      <c r="G59" s="187">
        <v>42156</v>
      </c>
      <c r="H59" s="187">
        <v>42186</v>
      </c>
      <c r="I59" s="187">
        <v>42217</v>
      </c>
      <c r="J59" s="187">
        <v>42248</v>
      </c>
      <c r="K59" s="187">
        <v>42278</v>
      </c>
      <c r="L59" s="187">
        <v>42309</v>
      </c>
      <c r="M59" s="188">
        <v>42339</v>
      </c>
    </row>
    <row r="60" spans="1:13" x14ac:dyDescent="0.25">
      <c r="A60" s="3" t="s">
        <v>0</v>
      </c>
      <c r="B60" s="154">
        <v>6862</v>
      </c>
      <c r="C60" s="154">
        <v>7621</v>
      </c>
      <c r="D60" s="205">
        <v>7564</v>
      </c>
      <c r="E60" s="154">
        <v>6674</v>
      </c>
      <c r="F60" s="154">
        <v>6433</v>
      </c>
      <c r="G60" s="205">
        <v>6599</v>
      </c>
      <c r="H60" s="154">
        <v>6876</v>
      </c>
      <c r="I60" s="273">
        <v>6905</v>
      </c>
      <c r="J60" s="154">
        <v>6658</v>
      </c>
      <c r="K60" s="154">
        <v>6614</v>
      </c>
      <c r="L60" s="205">
        <v>6272</v>
      </c>
      <c r="M60" s="205">
        <v>6097</v>
      </c>
    </row>
    <row r="61" spans="1:13" x14ac:dyDescent="0.25">
      <c r="A61" s="3" t="s">
        <v>1</v>
      </c>
      <c r="B61" s="154">
        <v>2791</v>
      </c>
      <c r="C61" s="154">
        <v>2858</v>
      </c>
      <c r="D61" s="205">
        <v>2772</v>
      </c>
      <c r="E61" s="154">
        <v>2401</v>
      </c>
      <c r="F61" s="154">
        <v>2352</v>
      </c>
      <c r="G61" s="205">
        <v>2364</v>
      </c>
      <c r="H61" s="154">
        <v>2519</v>
      </c>
      <c r="I61" s="273">
        <v>3024</v>
      </c>
      <c r="J61" s="154">
        <v>3287</v>
      </c>
      <c r="K61" s="154">
        <v>3348</v>
      </c>
      <c r="L61" s="205">
        <v>2922</v>
      </c>
      <c r="M61" s="205">
        <v>2743</v>
      </c>
    </row>
    <row r="62" spans="1:13" x14ac:dyDescent="0.25">
      <c r="A62" s="25" t="s">
        <v>71</v>
      </c>
      <c r="B62" s="154">
        <v>1939</v>
      </c>
      <c r="C62" s="154">
        <v>2091</v>
      </c>
      <c r="D62" s="205">
        <v>2142</v>
      </c>
      <c r="E62" s="154">
        <v>2003</v>
      </c>
      <c r="F62" s="154">
        <v>1800</v>
      </c>
      <c r="G62" s="205">
        <v>1749</v>
      </c>
      <c r="H62" s="154">
        <v>1764</v>
      </c>
      <c r="I62" s="273">
        <v>1885</v>
      </c>
      <c r="J62" s="154">
        <v>1965</v>
      </c>
      <c r="K62" s="154">
        <v>2044</v>
      </c>
      <c r="L62" s="205">
        <v>1996</v>
      </c>
      <c r="M62" s="205">
        <v>2032</v>
      </c>
    </row>
    <row r="63" spans="1:13" x14ac:dyDescent="0.25">
      <c r="A63" s="3" t="s">
        <v>2</v>
      </c>
      <c r="B63" s="154">
        <v>961</v>
      </c>
      <c r="C63" s="154">
        <v>907</v>
      </c>
      <c r="D63" s="205">
        <v>954</v>
      </c>
      <c r="E63" s="154">
        <v>900</v>
      </c>
      <c r="F63" s="154">
        <v>937</v>
      </c>
      <c r="G63" s="205">
        <v>903</v>
      </c>
      <c r="H63" s="154">
        <v>866</v>
      </c>
      <c r="I63" s="273">
        <v>870</v>
      </c>
      <c r="J63" s="154">
        <v>855</v>
      </c>
      <c r="K63" s="154">
        <v>856</v>
      </c>
      <c r="L63" s="205">
        <v>799</v>
      </c>
      <c r="M63" s="205">
        <v>779</v>
      </c>
    </row>
    <row r="64" spans="1:13" x14ac:dyDescent="0.25">
      <c r="A64" s="3" t="s">
        <v>3</v>
      </c>
      <c r="B64" s="154">
        <v>1126</v>
      </c>
      <c r="C64" s="154">
        <v>1139</v>
      </c>
      <c r="D64" s="205">
        <v>1189</v>
      </c>
      <c r="E64" s="154">
        <v>1236</v>
      </c>
      <c r="F64" s="154">
        <v>1179</v>
      </c>
      <c r="G64" s="205">
        <v>1400</v>
      </c>
      <c r="H64" s="154">
        <v>1447</v>
      </c>
      <c r="I64" s="273">
        <v>1493</v>
      </c>
      <c r="J64" s="154">
        <v>1267</v>
      </c>
      <c r="K64" s="154">
        <v>1195</v>
      </c>
      <c r="L64" s="205">
        <v>1211</v>
      </c>
      <c r="M64" s="205">
        <v>1200</v>
      </c>
    </row>
    <row r="65" spans="1:15" x14ac:dyDescent="0.25">
      <c r="A65" s="25" t="s">
        <v>70</v>
      </c>
      <c r="B65" s="154">
        <v>389</v>
      </c>
      <c r="C65" s="154">
        <v>343</v>
      </c>
      <c r="D65" s="205">
        <v>369</v>
      </c>
      <c r="E65" s="154">
        <v>340</v>
      </c>
      <c r="F65" s="154">
        <v>342</v>
      </c>
      <c r="G65" s="205">
        <v>331</v>
      </c>
      <c r="H65" s="154">
        <v>351</v>
      </c>
      <c r="I65" s="273">
        <v>365</v>
      </c>
      <c r="J65" s="154">
        <v>353</v>
      </c>
      <c r="K65" s="154">
        <v>326</v>
      </c>
      <c r="L65" s="205">
        <v>337</v>
      </c>
      <c r="M65" s="205">
        <v>326</v>
      </c>
    </row>
    <row r="66" spans="1:15" x14ac:dyDescent="0.25">
      <c r="A66" s="26" t="s">
        <v>13</v>
      </c>
      <c r="B66" s="201">
        <v>14069</v>
      </c>
      <c r="C66" s="201">
        <v>14959</v>
      </c>
      <c r="D66" s="170">
        <v>14990</v>
      </c>
      <c r="E66" s="170">
        <v>13553</v>
      </c>
      <c r="F66" s="170">
        <v>13043</v>
      </c>
      <c r="G66" s="170">
        <v>13347</v>
      </c>
      <c r="H66" s="170">
        <v>13823</v>
      </c>
      <c r="I66" s="274">
        <v>14542</v>
      </c>
      <c r="J66" s="170">
        <v>14384</v>
      </c>
      <c r="K66" s="170">
        <v>14383</v>
      </c>
      <c r="L66" s="170">
        <v>13538</v>
      </c>
      <c r="M66" s="170">
        <v>13178</v>
      </c>
    </row>
    <row r="67" spans="1:15" x14ac:dyDescent="0.25">
      <c r="A67" s="26"/>
    </row>
    <row r="68" spans="1:15" x14ac:dyDescent="0.25">
      <c r="A68" s="3"/>
    </row>
    <row r="69" spans="1:15" ht="15.75" thickBot="1" x14ac:dyDescent="0.3">
      <c r="A69" s="3"/>
      <c r="B69" s="297" t="s">
        <v>895</v>
      </c>
      <c r="C69" s="297"/>
      <c r="D69" s="297"/>
      <c r="E69" s="297"/>
      <c r="F69" s="297"/>
      <c r="G69" s="297"/>
      <c r="H69" s="297"/>
      <c r="I69" s="297"/>
      <c r="J69" s="297"/>
      <c r="K69" s="297"/>
      <c r="L69" s="297"/>
      <c r="M69" s="297"/>
    </row>
    <row r="70" spans="1:15" x14ac:dyDescent="0.25">
      <c r="A70" s="3"/>
      <c r="B70" s="186">
        <v>42005</v>
      </c>
      <c r="C70" s="187">
        <v>42036</v>
      </c>
      <c r="D70" s="187">
        <v>42064</v>
      </c>
      <c r="E70" s="187">
        <v>42095</v>
      </c>
      <c r="F70" s="187">
        <v>42125</v>
      </c>
      <c r="G70" s="187">
        <v>42156</v>
      </c>
      <c r="H70" s="187">
        <v>42186</v>
      </c>
      <c r="I70" s="187">
        <v>42217</v>
      </c>
      <c r="J70" s="187">
        <v>42248</v>
      </c>
      <c r="K70" s="187">
        <v>42278</v>
      </c>
      <c r="L70" s="187">
        <v>42309</v>
      </c>
      <c r="M70" s="188">
        <v>42339</v>
      </c>
    </row>
    <row r="71" spans="1:15" ht="14.45" customHeight="1" x14ac:dyDescent="0.25">
      <c r="A71" s="3" t="s">
        <v>0</v>
      </c>
      <c r="B71" s="9">
        <v>0.47399999999999998</v>
      </c>
      <c r="C71" s="172">
        <v>0.47499999999999998</v>
      </c>
      <c r="D71" s="9">
        <v>0.48</v>
      </c>
      <c r="E71" s="9">
        <v>0.49299999999999999</v>
      </c>
      <c r="F71" s="172">
        <v>0.498</v>
      </c>
      <c r="G71" s="9">
        <v>0.502</v>
      </c>
      <c r="H71" s="9">
        <v>0.5</v>
      </c>
      <c r="I71" s="9">
        <v>0.501</v>
      </c>
      <c r="J71" s="9">
        <v>0.50600000000000001</v>
      </c>
      <c r="K71" s="9">
        <v>0.50900000000000001</v>
      </c>
      <c r="L71" s="9">
        <v>0.51400000000000001</v>
      </c>
      <c r="M71" s="9">
        <v>0.51700000000000002</v>
      </c>
      <c r="O71" s="41"/>
    </row>
    <row r="72" spans="1:15" ht="14.45" customHeight="1" x14ac:dyDescent="0.25">
      <c r="A72" s="3" t="s">
        <v>1</v>
      </c>
      <c r="B72" s="9">
        <v>0.71099999999999997</v>
      </c>
      <c r="C72" s="172">
        <v>0.70899999999999996</v>
      </c>
      <c r="D72" s="9">
        <v>0.72099999999999997</v>
      </c>
      <c r="E72" s="9">
        <v>0.73</v>
      </c>
      <c r="F72" s="172">
        <v>0.73099999999999998</v>
      </c>
      <c r="G72" s="9">
        <v>0.72499999999999998</v>
      </c>
      <c r="H72" s="9">
        <v>0.71799999999999997</v>
      </c>
      <c r="I72" s="9">
        <v>0.70499999999999996</v>
      </c>
      <c r="J72" s="9">
        <v>0.70799999999999996</v>
      </c>
      <c r="K72" s="9">
        <v>0.71799999999999997</v>
      </c>
      <c r="L72" s="9">
        <v>0.72299999999999998</v>
      </c>
      <c r="M72" s="9">
        <v>0.71799999999999997</v>
      </c>
      <c r="O72" s="41"/>
    </row>
    <row r="73" spans="1:15" ht="14.45" customHeight="1" x14ac:dyDescent="0.25">
      <c r="A73" s="25" t="s">
        <v>71</v>
      </c>
      <c r="B73" s="9">
        <v>1.272</v>
      </c>
      <c r="C73" s="172">
        <v>1.254</v>
      </c>
      <c r="D73" s="9">
        <v>1.25</v>
      </c>
      <c r="E73" s="9">
        <v>1.2609999999999999</v>
      </c>
      <c r="F73" s="172">
        <v>1.278</v>
      </c>
      <c r="G73" s="9">
        <v>1.2769999999999999</v>
      </c>
      <c r="H73" s="9">
        <v>1.2430000000000001</v>
      </c>
      <c r="I73" s="9">
        <v>1.236</v>
      </c>
      <c r="J73" s="9">
        <v>1.1970000000000001</v>
      </c>
      <c r="K73" s="9">
        <v>1.194</v>
      </c>
      <c r="L73" s="9">
        <v>1.1859999999999999</v>
      </c>
      <c r="M73" s="9">
        <v>1.232</v>
      </c>
      <c r="O73" s="41"/>
    </row>
    <row r="74" spans="1:15" ht="14.45" customHeight="1" x14ac:dyDescent="0.25">
      <c r="A74" s="3" t="s">
        <v>2</v>
      </c>
      <c r="B74" s="9">
        <v>0.78900000000000003</v>
      </c>
      <c r="C74" s="172">
        <v>0.81499999999999995</v>
      </c>
      <c r="D74" s="9">
        <v>0.83099999999999996</v>
      </c>
      <c r="E74" s="9">
        <v>0.82899999999999996</v>
      </c>
      <c r="F74" s="172">
        <v>0.82</v>
      </c>
      <c r="G74" s="9">
        <v>0.81599999999999995</v>
      </c>
      <c r="H74" s="9">
        <v>0.82</v>
      </c>
      <c r="I74" s="9">
        <v>0.79800000000000004</v>
      </c>
      <c r="J74" s="9">
        <v>0.78500000000000003</v>
      </c>
      <c r="K74" s="9">
        <v>0.78300000000000003</v>
      </c>
      <c r="L74" s="9">
        <v>0.79900000000000004</v>
      </c>
      <c r="M74" s="9">
        <v>0.81299999999999994</v>
      </c>
      <c r="O74" s="41"/>
    </row>
    <row r="75" spans="1:15" ht="14.45" customHeight="1" x14ac:dyDescent="0.25">
      <c r="A75" s="3" t="s">
        <v>3</v>
      </c>
      <c r="B75" s="9">
        <v>1.331</v>
      </c>
      <c r="C75" s="172">
        <v>1.3440000000000001</v>
      </c>
      <c r="D75" s="9">
        <v>1.3240000000000001</v>
      </c>
      <c r="E75" s="9">
        <v>1.341</v>
      </c>
      <c r="F75" s="172">
        <v>1.3149999999999999</v>
      </c>
      <c r="G75" s="9">
        <v>1.3109999999999999</v>
      </c>
      <c r="H75" s="9">
        <v>1.2909999999999999</v>
      </c>
      <c r="I75" s="9">
        <v>1.294</v>
      </c>
      <c r="J75" s="9">
        <v>1.29</v>
      </c>
      <c r="K75" s="9">
        <v>1.302</v>
      </c>
      <c r="L75" s="9">
        <v>1.32</v>
      </c>
      <c r="M75" s="9">
        <v>1.339</v>
      </c>
      <c r="O75" s="41"/>
    </row>
    <row r="76" spans="1:15" ht="14.45" customHeight="1" x14ac:dyDescent="0.25">
      <c r="A76" s="25" t="s">
        <v>70</v>
      </c>
      <c r="B76" s="9">
        <v>1.66</v>
      </c>
      <c r="C76" s="172">
        <v>1.659</v>
      </c>
      <c r="D76" s="9">
        <v>1.6619999999999999</v>
      </c>
      <c r="E76" s="9">
        <v>1.6619999999999999</v>
      </c>
      <c r="F76" s="172">
        <v>1.6439999999999999</v>
      </c>
      <c r="G76" s="9">
        <v>1.6339999999999999</v>
      </c>
      <c r="H76" s="9">
        <v>1.6180000000000001</v>
      </c>
      <c r="I76" s="9">
        <v>1.6060000000000001</v>
      </c>
      <c r="J76" s="9">
        <v>1.6</v>
      </c>
      <c r="K76" s="9">
        <v>1.615</v>
      </c>
      <c r="L76" s="9">
        <v>1.641</v>
      </c>
      <c r="M76" s="9">
        <v>1.6439999999999999</v>
      </c>
      <c r="O76" s="41"/>
    </row>
    <row r="77" spans="1:15" ht="14.45" customHeight="1" x14ac:dyDescent="0.25">
      <c r="A77" s="27" t="s">
        <v>13</v>
      </c>
      <c r="B77" s="171">
        <v>0.754</v>
      </c>
      <c r="C77" s="171">
        <v>0.74299999999999999</v>
      </c>
      <c r="D77" s="171">
        <v>0.753</v>
      </c>
      <c r="E77" s="171">
        <v>0.77800000000000002</v>
      </c>
      <c r="F77" s="171">
        <v>0.77500000000000002</v>
      </c>
      <c r="G77" s="171">
        <v>0.77700000000000002</v>
      </c>
      <c r="H77" s="171">
        <v>0.76600000000000001</v>
      </c>
      <c r="I77" s="171">
        <v>0.76600000000000001</v>
      </c>
      <c r="J77" s="171">
        <v>0.75900000000000001</v>
      </c>
      <c r="K77" s="171">
        <v>0.76200000000000001</v>
      </c>
      <c r="L77" s="171">
        <v>0.77500000000000002</v>
      </c>
      <c r="M77" s="171">
        <v>0.78900000000000003</v>
      </c>
      <c r="O77" s="41"/>
    </row>
    <row r="78" spans="1:15" x14ac:dyDescent="0.25">
      <c r="A78" s="27"/>
    </row>
    <row r="79" spans="1:15" x14ac:dyDescent="0.25">
      <c r="A79" s="3"/>
      <c r="E79" s="109"/>
    </row>
    <row r="80" spans="1:15" ht="15.75" thickBot="1" x14ac:dyDescent="0.3">
      <c r="A80" s="3"/>
      <c r="B80" s="297" t="s">
        <v>668</v>
      </c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</row>
    <row r="81" spans="1:13" x14ac:dyDescent="0.25">
      <c r="A81" s="3"/>
      <c r="B81" s="186">
        <v>42005</v>
      </c>
      <c r="C81" s="187">
        <v>42036</v>
      </c>
      <c r="D81" s="187">
        <v>42064</v>
      </c>
      <c r="E81" s="187">
        <v>42095</v>
      </c>
      <c r="F81" s="187">
        <v>42125</v>
      </c>
      <c r="G81" s="187">
        <v>42156</v>
      </c>
      <c r="H81" s="187">
        <v>42186</v>
      </c>
      <c r="I81" s="187">
        <v>42217</v>
      </c>
      <c r="J81" s="187">
        <v>42248</v>
      </c>
      <c r="K81" s="187">
        <v>42278</v>
      </c>
      <c r="L81" s="187">
        <v>42309</v>
      </c>
      <c r="M81" s="188">
        <v>42339</v>
      </c>
    </row>
    <row r="82" spans="1:13" x14ac:dyDescent="0.25">
      <c r="A82" s="3" t="s">
        <v>33</v>
      </c>
      <c r="B82" s="154">
        <v>13545</v>
      </c>
      <c r="C82" s="154">
        <v>13690</v>
      </c>
      <c r="D82" s="205">
        <v>12004</v>
      </c>
      <c r="E82" s="154">
        <v>10007</v>
      </c>
      <c r="F82" s="154">
        <v>12383</v>
      </c>
      <c r="G82" s="205">
        <v>12787</v>
      </c>
      <c r="H82" s="154">
        <v>11117</v>
      </c>
      <c r="I82" s="154">
        <v>14519</v>
      </c>
      <c r="J82" s="154">
        <v>12296</v>
      </c>
      <c r="K82" s="154">
        <v>11019</v>
      </c>
      <c r="L82" s="154">
        <v>11980</v>
      </c>
      <c r="M82" s="154">
        <v>11312</v>
      </c>
    </row>
    <row r="83" spans="1:13" x14ac:dyDescent="0.25">
      <c r="A83" s="3" t="s">
        <v>34</v>
      </c>
      <c r="B83" s="154">
        <v>1323</v>
      </c>
      <c r="C83" s="154">
        <v>1436</v>
      </c>
      <c r="D83" s="205">
        <v>1136</v>
      </c>
      <c r="E83" s="154">
        <v>956</v>
      </c>
      <c r="F83" s="154">
        <v>1134</v>
      </c>
      <c r="G83" s="205">
        <v>1236</v>
      </c>
      <c r="H83" s="154">
        <v>1164</v>
      </c>
      <c r="I83" s="154">
        <v>1111</v>
      </c>
      <c r="J83" s="154">
        <v>1054</v>
      </c>
      <c r="K83" s="154">
        <v>1068</v>
      </c>
      <c r="L83" s="154">
        <v>1041</v>
      </c>
      <c r="M83" s="154">
        <v>1054</v>
      </c>
    </row>
    <row r="84" spans="1:13" x14ac:dyDescent="0.25">
      <c r="A84" s="3" t="s">
        <v>19</v>
      </c>
      <c r="B84" s="154">
        <v>754</v>
      </c>
      <c r="C84" s="154">
        <v>684</v>
      </c>
      <c r="D84" s="205">
        <v>567</v>
      </c>
      <c r="E84" s="154">
        <v>487</v>
      </c>
      <c r="F84" s="154">
        <v>549</v>
      </c>
      <c r="G84" s="205">
        <v>567</v>
      </c>
      <c r="H84" s="154">
        <v>554</v>
      </c>
      <c r="I84" s="154">
        <v>650</v>
      </c>
      <c r="J84" s="154">
        <v>760</v>
      </c>
      <c r="K84" s="154">
        <v>746</v>
      </c>
      <c r="L84" s="154">
        <v>692</v>
      </c>
      <c r="M84" s="154">
        <v>672</v>
      </c>
    </row>
    <row r="85" spans="1:13" x14ac:dyDescent="0.25">
      <c r="A85" s="27" t="s">
        <v>32</v>
      </c>
      <c r="B85" s="201">
        <v>15622</v>
      </c>
      <c r="C85" s="201">
        <v>15810</v>
      </c>
      <c r="D85" s="170">
        <v>13706</v>
      </c>
      <c r="E85" s="170">
        <v>11450</v>
      </c>
      <c r="F85" s="170">
        <v>14065</v>
      </c>
      <c r="G85" s="170">
        <v>14590</v>
      </c>
      <c r="H85" s="170">
        <v>12835</v>
      </c>
      <c r="I85" s="170">
        <v>16280</v>
      </c>
      <c r="J85" s="170">
        <v>14110</v>
      </c>
      <c r="K85" s="170">
        <v>12832</v>
      </c>
      <c r="L85" s="170">
        <v>13712</v>
      </c>
      <c r="M85" s="170">
        <v>13039</v>
      </c>
    </row>
    <row r="86" spans="1:13" x14ac:dyDescent="0.25">
      <c r="A86" s="27"/>
      <c r="B86" s="178"/>
      <c r="C86" s="178"/>
      <c r="D86" s="178"/>
      <c r="E86" s="178"/>
      <c r="F86" s="178"/>
      <c r="G86" s="178"/>
      <c r="H86" s="178"/>
      <c r="I86" s="202"/>
      <c r="J86" s="178"/>
      <c r="K86" s="178"/>
      <c r="L86" s="178"/>
      <c r="M86" s="178"/>
    </row>
    <row r="87" spans="1:13" x14ac:dyDescent="0.25">
      <c r="A87" s="294" t="s">
        <v>919</v>
      </c>
      <c r="B87" s="294"/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</row>
    <row r="88" spans="1:13" ht="30" customHeight="1" x14ac:dyDescent="0.25">
      <c r="A88" s="295" t="s">
        <v>674</v>
      </c>
      <c r="B88" s="295"/>
      <c r="C88" s="295"/>
      <c r="D88" s="295"/>
      <c r="E88" s="295"/>
      <c r="F88" s="295"/>
      <c r="G88" s="295"/>
      <c r="H88" s="295"/>
      <c r="I88" s="295"/>
      <c r="J88" s="295"/>
      <c r="K88" s="295"/>
      <c r="L88" s="295"/>
      <c r="M88" s="295"/>
    </row>
    <row r="89" spans="1:13" ht="15.75" x14ac:dyDescent="0.25">
      <c r="A89" s="179"/>
      <c r="B89" s="296"/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</row>
    <row r="90" spans="1:13" ht="28.5" customHeight="1" x14ac:dyDescent="0.25">
      <c r="A90" s="179">
        <v>2014</v>
      </c>
      <c r="B90" s="296" t="s">
        <v>664</v>
      </c>
      <c r="C90" s="296"/>
      <c r="D90" s="296"/>
      <c r="E90" s="296"/>
      <c r="F90" s="296"/>
      <c r="G90" s="296"/>
      <c r="H90" s="296"/>
      <c r="I90" s="296"/>
      <c r="J90" s="296"/>
      <c r="K90" s="296"/>
      <c r="L90" s="296"/>
      <c r="M90" s="296"/>
    </row>
    <row r="91" spans="1:13" x14ac:dyDescent="0.25">
      <c r="A91" s="8" t="s">
        <v>72</v>
      </c>
      <c r="B91" s="92">
        <v>21</v>
      </c>
      <c r="C91" s="92">
        <v>19</v>
      </c>
      <c r="D91" s="92">
        <v>21</v>
      </c>
      <c r="E91" s="92">
        <v>21</v>
      </c>
      <c r="F91" s="92">
        <v>21</v>
      </c>
      <c r="G91" s="92">
        <v>21</v>
      </c>
      <c r="H91" s="92">
        <v>22</v>
      </c>
      <c r="I91" s="92">
        <v>21</v>
      </c>
      <c r="J91" s="92">
        <v>21</v>
      </c>
      <c r="K91" s="92">
        <v>23</v>
      </c>
      <c r="L91" s="92">
        <v>19</v>
      </c>
      <c r="M91" s="92">
        <v>22</v>
      </c>
    </row>
    <row r="92" spans="1:13" ht="15.75" customHeight="1" thickBot="1" x14ac:dyDescent="0.3">
      <c r="A92" s="3"/>
      <c r="B92" s="297" t="s">
        <v>665</v>
      </c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</row>
    <row r="93" spans="1:13" x14ac:dyDescent="0.25">
      <c r="A93" s="3"/>
      <c r="B93" s="186">
        <v>41640</v>
      </c>
      <c r="C93" s="187">
        <v>41681</v>
      </c>
      <c r="D93" s="187">
        <v>41709</v>
      </c>
      <c r="E93" s="187">
        <v>41740</v>
      </c>
      <c r="F93" s="187">
        <v>41770</v>
      </c>
      <c r="G93" s="187">
        <v>41801</v>
      </c>
      <c r="H93" s="187">
        <v>41831</v>
      </c>
      <c r="I93" s="187">
        <v>41862</v>
      </c>
      <c r="J93" s="187">
        <v>41893</v>
      </c>
      <c r="K93" s="187">
        <v>41923</v>
      </c>
      <c r="L93" s="187">
        <v>41954</v>
      </c>
      <c r="M93" s="188">
        <v>41984</v>
      </c>
    </row>
    <row r="94" spans="1:13" x14ac:dyDescent="0.25">
      <c r="A94" s="3" t="s">
        <v>0</v>
      </c>
      <c r="B94" s="154">
        <v>6303</v>
      </c>
      <c r="C94" s="154">
        <v>6846</v>
      </c>
      <c r="D94" s="205">
        <v>7036</v>
      </c>
      <c r="E94" s="154">
        <v>5976</v>
      </c>
      <c r="F94" s="154">
        <v>7594</v>
      </c>
      <c r="G94" s="154">
        <v>6434</v>
      </c>
      <c r="H94" s="154">
        <v>6219</v>
      </c>
      <c r="I94" s="154">
        <v>7297</v>
      </c>
      <c r="J94" s="154">
        <v>8074</v>
      </c>
      <c r="K94" s="154">
        <v>9199</v>
      </c>
      <c r="L94" s="154">
        <v>6271</v>
      </c>
      <c r="M94" s="154">
        <v>6624</v>
      </c>
    </row>
    <row r="95" spans="1:13" x14ac:dyDescent="0.25">
      <c r="A95" s="3" t="s">
        <v>1</v>
      </c>
      <c r="B95" s="154">
        <v>2610</v>
      </c>
      <c r="C95" s="154">
        <v>2829</v>
      </c>
      <c r="D95" s="205">
        <v>3226</v>
      </c>
      <c r="E95" s="154">
        <v>2750</v>
      </c>
      <c r="F95" s="154">
        <v>2169</v>
      </c>
      <c r="G95" s="154">
        <v>2476</v>
      </c>
      <c r="H95" s="154">
        <v>2411</v>
      </c>
      <c r="I95" s="154">
        <v>2287</v>
      </c>
      <c r="J95" s="154">
        <v>3070</v>
      </c>
      <c r="K95" s="154">
        <v>4035</v>
      </c>
      <c r="L95" s="154">
        <v>2042</v>
      </c>
      <c r="M95" s="154">
        <v>3076</v>
      </c>
    </row>
    <row r="96" spans="1:13" ht="15" customHeight="1" x14ac:dyDescent="0.25">
      <c r="A96" s="25" t="s">
        <v>71</v>
      </c>
      <c r="B96" s="154">
        <v>1849</v>
      </c>
      <c r="C96" s="154">
        <v>1825</v>
      </c>
      <c r="D96" s="205">
        <v>1452</v>
      </c>
      <c r="E96" s="154">
        <v>1452</v>
      </c>
      <c r="F96" s="154">
        <v>1407</v>
      </c>
      <c r="G96" s="154">
        <v>1512</v>
      </c>
      <c r="H96" s="154">
        <v>1636</v>
      </c>
      <c r="I96" s="154">
        <v>1449</v>
      </c>
      <c r="J96" s="154">
        <v>1597</v>
      </c>
      <c r="K96" s="154">
        <v>1766</v>
      </c>
      <c r="L96" s="154">
        <v>1923</v>
      </c>
      <c r="M96" s="154">
        <v>1719</v>
      </c>
    </row>
    <row r="97" spans="1:13" x14ac:dyDescent="0.25">
      <c r="A97" s="3" t="s">
        <v>2</v>
      </c>
      <c r="B97" s="154">
        <v>822</v>
      </c>
      <c r="C97" s="154">
        <v>769</v>
      </c>
      <c r="D97" s="205">
        <v>855</v>
      </c>
      <c r="E97" s="154">
        <v>559</v>
      </c>
      <c r="F97" s="154">
        <v>589</v>
      </c>
      <c r="G97" s="154">
        <v>765</v>
      </c>
      <c r="H97" s="154">
        <v>583</v>
      </c>
      <c r="I97" s="154">
        <v>669</v>
      </c>
      <c r="J97" s="154">
        <v>1150</v>
      </c>
      <c r="K97" s="154">
        <v>986</v>
      </c>
      <c r="L97" s="154">
        <v>929</v>
      </c>
      <c r="M97" s="154">
        <v>957</v>
      </c>
    </row>
    <row r="98" spans="1:13" x14ac:dyDescent="0.25">
      <c r="A98" s="3" t="s">
        <v>3</v>
      </c>
      <c r="B98" s="154">
        <v>1031</v>
      </c>
      <c r="C98" s="154">
        <v>1383</v>
      </c>
      <c r="D98" s="205">
        <v>1111</v>
      </c>
      <c r="E98" s="154">
        <v>1159</v>
      </c>
      <c r="F98" s="154">
        <v>915</v>
      </c>
      <c r="G98" s="154">
        <v>1179</v>
      </c>
      <c r="H98" s="154">
        <v>1076</v>
      </c>
      <c r="I98" s="154">
        <v>1058</v>
      </c>
      <c r="J98" s="154">
        <v>1038</v>
      </c>
      <c r="K98" s="154">
        <v>1270</v>
      </c>
      <c r="L98" s="154">
        <v>1310</v>
      </c>
      <c r="M98" s="154">
        <v>952</v>
      </c>
    </row>
    <row r="99" spans="1:13" x14ac:dyDescent="0.25">
      <c r="A99" s="25" t="s">
        <v>70</v>
      </c>
      <c r="B99" s="154">
        <v>331</v>
      </c>
      <c r="C99" s="154">
        <v>351</v>
      </c>
      <c r="D99" s="205">
        <v>382</v>
      </c>
      <c r="E99" s="154">
        <v>321</v>
      </c>
      <c r="F99" s="154">
        <v>324</v>
      </c>
      <c r="G99" s="154">
        <v>325</v>
      </c>
      <c r="H99" s="154">
        <v>319</v>
      </c>
      <c r="I99" s="154">
        <v>281</v>
      </c>
      <c r="J99" s="154">
        <v>325</v>
      </c>
      <c r="K99" s="154">
        <v>330</v>
      </c>
      <c r="L99" s="154">
        <v>477</v>
      </c>
      <c r="M99" s="154">
        <v>293</v>
      </c>
    </row>
    <row r="100" spans="1:13" x14ac:dyDescent="0.25">
      <c r="A100" s="26" t="s">
        <v>13</v>
      </c>
      <c r="B100" s="201">
        <v>12946</v>
      </c>
      <c r="C100" s="201">
        <v>14002</v>
      </c>
      <c r="D100" s="170">
        <v>14062</v>
      </c>
      <c r="E100" s="201">
        <v>12218</v>
      </c>
      <c r="F100" s="201">
        <v>12998</v>
      </c>
      <c r="G100" s="201">
        <v>12691</v>
      </c>
      <c r="H100" s="201">
        <v>12243</v>
      </c>
      <c r="I100" s="201">
        <v>13040</v>
      </c>
      <c r="J100" s="201">
        <v>15254</v>
      </c>
      <c r="K100" s="201">
        <v>17586</v>
      </c>
      <c r="L100" s="201">
        <v>12953</v>
      </c>
      <c r="M100" s="201">
        <v>13623</v>
      </c>
    </row>
    <row r="101" spans="1:13" x14ac:dyDescent="0.25">
      <c r="A101" s="26"/>
    </row>
    <row r="102" spans="1:13" x14ac:dyDescent="0.25">
      <c r="A102" s="26"/>
    </row>
    <row r="103" spans="1:13" ht="15.75" thickBot="1" x14ac:dyDescent="0.3">
      <c r="A103" s="3"/>
      <c r="B103" s="297" t="s">
        <v>666</v>
      </c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</row>
    <row r="104" spans="1:13" x14ac:dyDescent="0.25">
      <c r="A104" s="3"/>
      <c r="B104" s="186">
        <v>41640</v>
      </c>
      <c r="C104" s="187">
        <v>41681</v>
      </c>
      <c r="D104" s="187">
        <v>41709</v>
      </c>
      <c r="E104" s="187">
        <v>41740</v>
      </c>
      <c r="F104" s="187">
        <v>41770</v>
      </c>
      <c r="G104" s="214">
        <v>41801</v>
      </c>
      <c r="H104" s="187">
        <v>41831</v>
      </c>
      <c r="I104" s="187">
        <v>41862</v>
      </c>
      <c r="J104" s="187">
        <v>41893</v>
      </c>
      <c r="K104" s="187">
        <v>41923</v>
      </c>
      <c r="L104" s="187">
        <v>41954</v>
      </c>
      <c r="M104" s="188">
        <v>41984</v>
      </c>
    </row>
    <row r="105" spans="1:13" x14ac:dyDescent="0.25">
      <c r="A105" s="3" t="s">
        <v>0</v>
      </c>
      <c r="B105" s="154">
        <v>5773</v>
      </c>
      <c r="C105" s="154">
        <v>6027</v>
      </c>
      <c r="D105" s="205">
        <v>6725</v>
      </c>
      <c r="E105" s="154">
        <v>6612</v>
      </c>
      <c r="F105" s="154">
        <v>6869</v>
      </c>
      <c r="G105" s="205">
        <v>6668</v>
      </c>
      <c r="H105" s="154">
        <v>6741</v>
      </c>
      <c r="I105" s="154">
        <v>6643.3305781250001</v>
      </c>
      <c r="J105" s="154">
        <v>7181</v>
      </c>
      <c r="K105" s="154">
        <v>8221</v>
      </c>
      <c r="L105" s="154">
        <v>7941</v>
      </c>
      <c r="M105" s="205">
        <v>7445</v>
      </c>
    </row>
    <row r="106" spans="1:13" x14ac:dyDescent="0.25">
      <c r="A106" s="3" t="s">
        <v>1</v>
      </c>
      <c r="B106" s="154">
        <v>2440</v>
      </c>
      <c r="C106" s="154">
        <v>2636</v>
      </c>
      <c r="D106" s="205">
        <v>2890</v>
      </c>
      <c r="E106" s="154">
        <v>2938</v>
      </c>
      <c r="F106" s="154">
        <v>2715</v>
      </c>
      <c r="G106" s="205">
        <v>2465</v>
      </c>
      <c r="H106" s="154">
        <v>2353</v>
      </c>
      <c r="I106" s="154">
        <v>2391.5306875000001</v>
      </c>
      <c r="J106" s="154">
        <v>2586</v>
      </c>
      <c r="K106" s="154">
        <v>3158</v>
      </c>
      <c r="L106" s="154">
        <v>3112</v>
      </c>
      <c r="M106" s="205">
        <v>3114</v>
      </c>
    </row>
    <row r="107" spans="1:13" x14ac:dyDescent="0.25">
      <c r="A107" s="25" t="s">
        <v>71</v>
      </c>
      <c r="B107" s="154">
        <v>1644</v>
      </c>
      <c r="C107" s="154">
        <v>1737</v>
      </c>
      <c r="D107" s="205">
        <v>1705</v>
      </c>
      <c r="E107" s="154">
        <v>1568</v>
      </c>
      <c r="F107" s="154">
        <v>1437</v>
      </c>
      <c r="G107" s="205">
        <v>1457</v>
      </c>
      <c r="H107" s="154">
        <v>1520</v>
      </c>
      <c r="I107" s="154">
        <v>1533.570203125</v>
      </c>
      <c r="J107" s="154">
        <v>1562</v>
      </c>
      <c r="K107" s="154">
        <v>1609</v>
      </c>
      <c r="L107" s="154">
        <v>1757</v>
      </c>
      <c r="M107" s="205">
        <v>1797</v>
      </c>
    </row>
    <row r="108" spans="1:13" x14ac:dyDescent="0.25">
      <c r="A108" s="3" t="s">
        <v>2</v>
      </c>
      <c r="B108" s="154">
        <v>767</v>
      </c>
      <c r="C108" s="154">
        <v>784</v>
      </c>
      <c r="D108" s="205">
        <v>817</v>
      </c>
      <c r="E108" s="154">
        <v>726</v>
      </c>
      <c r="F108" s="154">
        <v>668</v>
      </c>
      <c r="G108" s="205">
        <v>638</v>
      </c>
      <c r="H108" s="154">
        <v>645</v>
      </c>
      <c r="I108" s="154">
        <v>670.87156249999998</v>
      </c>
      <c r="J108" s="154">
        <v>797</v>
      </c>
      <c r="K108" s="154">
        <v>937</v>
      </c>
      <c r="L108" s="154">
        <v>1024</v>
      </c>
      <c r="M108" s="205">
        <v>959</v>
      </c>
    </row>
    <row r="109" spans="1:13" x14ac:dyDescent="0.25">
      <c r="A109" s="3" t="s">
        <v>3</v>
      </c>
      <c r="B109" s="154">
        <v>1011</v>
      </c>
      <c r="C109" s="154">
        <v>1058</v>
      </c>
      <c r="D109" s="205">
        <v>1168</v>
      </c>
      <c r="E109" s="154">
        <v>1212</v>
      </c>
      <c r="F109" s="154">
        <v>1062</v>
      </c>
      <c r="G109" s="205">
        <v>1084</v>
      </c>
      <c r="H109" s="154">
        <v>1057</v>
      </c>
      <c r="I109" s="154">
        <v>1103.971359375</v>
      </c>
      <c r="J109" s="154">
        <v>1058</v>
      </c>
      <c r="K109" s="154">
        <v>1127</v>
      </c>
      <c r="L109" s="154">
        <v>1205</v>
      </c>
      <c r="M109" s="205">
        <v>1173</v>
      </c>
    </row>
    <row r="110" spans="1:13" x14ac:dyDescent="0.25">
      <c r="A110" s="25" t="s">
        <v>70</v>
      </c>
      <c r="B110" s="154">
        <v>328</v>
      </c>
      <c r="C110" s="154">
        <v>318</v>
      </c>
      <c r="D110" s="205">
        <v>355</v>
      </c>
      <c r="E110" s="154">
        <v>351</v>
      </c>
      <c r="F110" s="154">
        <v>342</v>
      </c>
      <c r="G110" s="205">
        <v>323</v>
      </c>
      <c r="H110" s="154">
        <v>322</v>
      </c>
      <c r="I110" s="154">
        <v>308.13546874999997</v>
      </c>
      <c r="J110" s="154">
        <v>308</v>
      </c>
      <c r="K110" s="154">
        <v>312</v>
      </c>
      <c r="L110" s="154">
        <v>373</v>
      </c>
      <c r="M110" s="205">
        <v>361</v>
      </c>
    </row>
    <row r="111" spans="1:13" x14ac:dyDescent="0.25">
      <c r="A111" s="26" t="s">
        <v>13</v>
      </c>
      <c r="B111" s="201">
        <v>11964</v>
      </c>
      <c r="C111" s="201">
        <v>12561</v>
      </c>
      <c r="D111" s="170">
        <v>13659</v>
      </c>
      <c r="E111" s="170">
        <v>13408</v>
      </c>
      <c r="F111" s="170">
        <v>13093</v>
      </c>
      <c r="G111" s="170">
        <v>12636</v>
      </c>
      <c r="H111" s="170">
        <v>12638</v>
      </c>
      <c r="I111" s="170">
        <v>12651.409859375</v>
      </c>
      <c r="J111" s="170">
        <v>13493</v>
      </c>
      <c r="K111" s="170">
        <v>15364</v>
      </c>
      <c r="L111" s="170">
        <v>15411</v>
      </c>
      <c r="M111" s="170">
        <v>14848</v>
      </c>
    </row>
    <row r="112" spans="1:13" x14ac:dyDescent="0.25">
      <c r="A112" s="26"/>
    </row>
    <row r="113" spans="1:13" x14ac:dyDescent="0.25">
      <c r="A113" s="3"/>
    </row>
    <row r="114" spans="1:13" ht="15.75" thickBot="1" x14ac:dyDescent="0.3">
      <c r="A114" s="3"/>
      <c r="B114" s="297" t="s">
        <v>895</v>
      </c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</row>
    <row r="115" spans="1:13" x14ac:dyDescent="0.25">
      <c r="A115" s="3"/>
      <c r="B115" s="186">
        <v>41640</v>
      </c>
      <c r="C115" s="187">
        <v>41681</v>
      </c>
      <c r="D115" s="187">
        <v>41709</v>
      </c>
      <c r="E115" s="187">
        <v>41740</v>
      </c>
      <c r="F115" s="187">
        <v>41770</v>
      </c>
      <c r="G115" s="187">
        <v>41801</v>
      </c>
      <c r="H115" s="187">
        <v>41831</v>
      </c>
      <c r="I115" s="187">
        <v>41862</v>
      </c>
      <c r="J115" s="187">
        <v>41893</v>
      </c>
      <c r="K115" s="187">
        <v>41923</v>
      </c>
      <c r="L115" s="187">
        <v>41954</v>
      </c>
      <c r="M115" s="188">
        <v>41984</v>
      </c>
    </row>
    <row r="116" spans="1:13" x14ac:dyDescent="0.25">
      <c r="A116" s="3" t="s">
        <v>0</v>
      </c>
      <c r="B116" s="9">
        <v>0.499</v>
      </c>
      <c r="C116" s="172">
        <v>0.49199999999999999</v>
      </c>
      <c r="D116" s="9">
        <v>0.48099999999999998</v>
      </c>
      <c r="E116" s="9">
        <v>0.48199999999999998</v>
      </c>
      <c r="F116" s="172">
        <v>0.47599999999999998</v>
      </c>
      <c r="G116" s="9">
        <v>0.47299999999999998</v>
      </c>
      <c r="H116" s="9">
        <v>0.47</v>
      </c>
      <c r="I116" s="9">
        <v>0.47299999999999998</v>
      </c>
      <c r="J116" s="9">
        <v>0.47299999999999998</v>
      </c>
      <c r="K116" s="9">
        <v>0.46700000000000003</v>
      </c>
      <c r="L116" s="9">
        <v>0.47099999999999997</v>
      </c>
      <c r="M116" s="9">
        <v>0.47199999999999998</v>
      </c>
    </row>
    <row r="117" spans="1:13" x14ac:dyDescent="0.25">
      <c r="A117" s="3" t="s">
        <v>1</v>
      </c>
      <c r="B117" s="9">
        <v>0.71899999999999997</v>
      </c>
      <c r="C117" s="172">
        <v>0.72</v>
      </c>
      <c r="D117" s="9">
        <v>0.71199999999999997</v>
      </c>
      <c r="E117" s="9">
        <v>0.70499999999999996</v>
      </c>
      <c r="F117" s="172">
        <v>0.71199999999999997</v>
      </c>
      <c r="G117" s="9">
        <v>0.71399999999999997</v>
      </c>
      <c r="H117" s="9">
        <v>0.70399999999999996</v>
      </c>
      <c r="I117" s="9">
        <v>0.69499999999999995</v>
      </c>
      <c r="J117" s="9">
        <v>0.68700000000000006</v>
      </c>
      <c r="K117" s="9">
        <v>0.68400000000000005</v>
      </c>
      <c r="L117" s="9">
        <v>0.69199999999999995</v>
      </c>
      <c r="M117" s="9">
        <v>0.69699999999999995</v>
      </c>
    </row>
    <row r="118" spans="1:13" x14ac:dyDescent="0.25">
      <c r="A118" s="25" t="s">
        <v>71</v>
      </c>
      <c r="B118" s="9">
        <v>1.3029999999999999</v>
      </c>
      <c r="C118" s="172">
        <v>1.325</v>
      </c>
      <c r="D118" s="9">
        <v>1.3640000000000001</v>
      </c>
      <c r="E118" s="9">
        <v>1.397</v>
      </c>
      <c r="F118" s="172">
        <v>1.34</v>
      </c>
      <c r="G118" s="9">
        <v>1.298</v>
      </c>
      <c r="H118" s="9">
        <v>1.25</v>
      </c>
      <c r="I118" s="9">
        <v>1.2589999999999999</v>
      </c>
      <c r="J118" s="9">
        <v>1.2909999999999999</v>
      </c>
      <c r="K118" s="9">
        <v>1.302</v>
      </c>
      <c r="L118" s="9">
        <v>1.2989999999999999</v>
      </c>
      <c r="M118" s="9">
        <v>1.2789999999999999</v>
      </c>
    </row>
    <row r="119" spans="1:13" x14ac:dyDescent="0.25">
      <c r="A119" s="3" t="s">
        <v>2</v>
      </c>
      <c r="B119" s="9">
        <v>0.82299999999999995</v>
      </c>
      <c r="C119" s="172">
        <v>0.80600000000000005</v>
      </c>
      <c r="D119" s="9">
        <v>0.80400000000000005</v>
      </c>
      <c r="E119" s="9">
        <v>0.82199999999999995</v>
      </c>
      <c r="F119" s="172">
        <v>0.85299999999999998</v>
      </c>
      <c r="G119" s="9">
        <v>0.86099999999999999</v>
      </c>
      <c r="H119" s="9">
        <v>0.85</v>
      </c>
      <c r="I119" s="9">
        <v>0.83</v>
      </c>
      <c r="J119" s="9">
        <v>0.78800000000000003</v>
      </c>
      <c r="K119" s="9">
        <v>0.75900000000000001</v>
      </c>
      <c r="L119" s="9">
        <v>0.746</v>
      </c>
      <c r="M119" s="9">
        <v>0.76</v>
      </c>
    </row>
    <row r="120" spans="1:13" x14ac:dyDescent="0.25">
      <c r="A120" s="3" t="s">
        <v>3</v>
      </c>
      <c r="B120" s="9">
        <v>1.3540000000000001</v>
      </c>
      <c r="C120" s="172">
        <v>1.36</v>
      </c>
      <c r="D120" s="9">
        <v>1.369</v>
      </c>
      <c r="E120" s="9">
        <v>1.3919999999999999</v>
      </c>
      <c r="F120" s="172">
        <v>1.409</v>
      </c>
      <c r="G120" s="9">
        <v>1.43</v>
      </c>
      <c r="H120" s="9">
        <v>1.409</v>
      </c>
      <c r="I120" s="9">
        <v>1.3979999999999999</v>
      </c>
      <c r="J120" s="9">
        <v>1.3620000000000001</v>
      </c>
      <c r="K120" s="9">
        <v>1.331</v>
      </c>
      <c r="L120" s="9">
        <v>1.3169999999999999</v>
      </c>
      <c r="M120" s="9">
        <v>1.321</v>
      </c>
    </row>
    <row r="121" spans="1:13" x14ac:dyDescent="0.25">
      <c r="A121" s="25" t="s">
        <v>70</v>
      </c>
      <c r="B121" s="9">
        <v>1.698</v>
      </c>
      <c r="C121" s="172">
        <v>1.7010000000000001</v>
      </c>
      <c r="D121" s="9">
        <v>1.7070000000000001</v>
      </c>
      <c r="E121" s="9">
        <v>1.712</v>
      </c>
      <c r="F121" s="172">
        <v>1.7230000000000001</v>
      </c>
      <c r="G121" s="9">
        <v>1.7150000000000001</v>
      </c>
      <c r="H121" s="9">
        <v>1.712</v>
      </c>
      <c r="I121" s="9">
        <v>1.7090000000000001</v>
      </c>
      <c r="J121" s="9">
        <v>1.7070000000000001</v>
      </c>
      <c r="K121" s="9">
        <v>1.6919999999999999</v>
      </c>
      <c r="L121" s="9">
        <v>1.677</v>
      </c>
      <c r="M121" s="9">
        <v>1.6639999999999999</v>
      </c>
    </row>
    <row r="122" spans="1:13" x14ac:dyDescent="0.25">
      <c r="A122" s="27" t="s">
        <v>13</v>
      </c>
      <c r="B122" s="171">
        <v>0.78</v>
      </c>
      <c r="C122" s="171">
        <v>0.77800000000000002</v>
      </c>
      <c r="D122" s="171">
        <v>0.76700000000000002</v>
      </c>
      <c r="E122" s="171">
        <v>0.76900000000000002</v>
      </c>
      <c r="F122" s="171">
        <v>0.747</v>
      </c>
      <c r="G122" s="171">
        <v>0.749</v>
      </c>
      <c r="H122" s="171">
        <v>0.73699999999999999</v>
      </c>
      <c r="I122" s="171">
        <v>0.74</v>
      </c>
      <c r="J122" s="171">
        <v>0.72499999999999998</v>
      </c>
      <c r="K122" s="171">
        <v>0.70499999999999996</v>
      </c>
      <c r="L122" s="171">
        <v>0.72399999999999998</v>
      </c>
      <c r="M122" s="171">
        <v>0.73099999999999998</v>
      </c>
    </row>
    <row r="123" spans="1:13" x14ac:dyDescent="0.25">
      <c r="A123" s="27"/>
    </row>
    <row r="124" spans="1:13" x14ac:dyDescent="0.25">
      <c r="A124" s="3"/>
      <c r="E124" s="109"/>
    </row>
    <row r="125" spans="1:13" ht="15.75" thickBot="1" x14ac:dyDescent="0.3">
      <c r="A125" s="3"/>
      <c r="B125" s="297" t="s">
        <v>668</v>
      </c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</row>
    <row r="126" spans="1:13" x14ac:dyDescent="0.25">
      <c r="A126" s="3"/>
      <c r="B126" s="186">
        <v>41640</v>
      </c>
      <c r="C126" s="187">
        <v>41681</v>
      </c>
      <c r="D126" s="187">
        <v>41709</v>
      </c>
      <c r="E126" s="187">
        <v>41740</v>
      </c>
      <c r="F126" s="187">
        <v>41770</v>
      </c>
      <c r="G126" s="187">
        <v>41801</v>
      </c>
      <c r="H126" s="187">
        <v>41831</v>
      </c>
      <c r="I126" s="187">
        <v>41862</v>
      </c>
      <c r="J126" s="187">
        <v>41893</v>
      </c>
      <c r="K126" s="187">
        <v>41923</v>
      </c>
      <c r="L126" s="187">
        <v>41954</v>
      </c>
      <c r="M126" s="188">
        <v>41984</v>
      </c>
    </row>
    <row r="127" spans="1:13" x14ac:dyDescent="0.25">
      <c r="A127" s="3" t="s">
        <v>33</v>
      </c>
      <c r="B127" s="154">
        <v>11003</v>
      </c>
      <c r="C127" s="154">
        <v>12020</v>
      </c>
      <c r="D127" s="205">
        <v>12116</v>
      </c>
      <c r="E127" s="154">
        <v>10575</v>
      </c>
      <c r="F127" s="154">
        <v>11183</v>
      </c>
      <c r="G127" s="205">
        <v>10906</v>
      </c>
      <c r="H127" s="154">
        <v>10517</v>
      </c>
      <c r="I127" s="154">
        <v>11372</v>
      </c>
      <c r="J127" s="154">
        <v>13046</v>
      </c>
      <c r="K127" s="154">
        <v>15377</v>
      </c>
      <c r="L127" s="154">
        <v>11355</v>
      </c>
      <c r="M127" s="154">
        <v>11882</v>
      </c>
    </row>
    <row r="128" spans="1:13" x14ac:dyDescent="0.25">
      <c r="A128" s="3" t="s">
        <v>34</v>
      </c>
      <c r="B128" s="154">
        <v>1116</v>
      </c>
      <c r="C128" s="154">
        <v>1231</v>
      </c>
      <c r="D128" s="205">
        <v>1194</v>
      </c>
      <c r="E128" s="154">
        <v>1029</v>
      </c>
      <c r="F128" s="154">
        <v>1181</v>
      </c>
      <c r="G128" s="205">
        <v>1091</v>
      </c>
      <c r="H128" s="154">
        <v>1053</v>
      </c>
      <c r="I128" s="154">
        <v>1133</v>
      </c>
      <c r="J128" s="154">
        <v>1445</v>
      </c>
      <c r="K128" s="154">
        <v>1484</v>
      </c>
      <c r="L128" s="154">
        <v>993</v>
      </c>
      <c r="M128" s="154">
        <v>1133</v>
      </c>
    </row>
    <row r="129" spans="1:13" x14ac:dyDescent="0.25">
      <c r="A129" s="3" t="s">
        <v>19</v>
      </c>
      <c r="B129" s="154">
        <v>827</v>
      </c>
      <c r="C129" s="154">
        <v>751</v>
      </c>
      <c r="D129" s="205">
        <v>752</v>
      </c>
      <c r="E129" s="154">
        <v>614</v>
      </c>
      <c r="F129" s="154">
        <v>634</v>
      </c>
      <c r="G129" s="205">
        <v>694</v>
      </c>
      <c r="H129" s="154">
        <v>673</v>
      </c>
      <c r="I129" s="154">
        <v>535</v>
      </c>
      <c r="J129" s="154">
        <v>763</v>
      </c>
      <c r="K129" s="154">
        <v>725</v>
      </c>
      <c r="L129" s="154">
        <v>604</v>
      </c>
      <c r="M129" s="154">
        <v>607</v>
      </c>
    </row>
    <row r="130" spans="1:13" x14ac:dyDescent="0.25">
      <c r="A130" s="27" t="s">
        <v>32</v>
      </c>
      <c r="B130" s="201">
        <v>12946</v>
      </c>
      <c r="C130" s="201">
        <v>14002</v>
      </c>
      <c r="D130" s="170">
        <v>14062</v>
      </c>
      <c r="E130" s="170">
        <v>12218</v>
      </c>
      <c r="F130" s="170">
        <v>12998</v>
      </c>
      <c r="G130" s="170">
        <v>12691</v>
      </c>
      <c r="H130" s="170">
        <v>12243</v>
      </c>
      <c r="I130" s="170">
        <v>13040</v>
      </c>
      <c r="J130" s="170">
        <v>15254</v>
      </c>
      <c r="K130" s="170">
        <v>17586</v>
      </c>
      <c r="L130" s="170">
        <v>12953</v>
      </c>
      <c r="M130" s="170">
        <v>13623</v>
      </c>
    </row>
    <row r="131" spans="1:13" x14ac:dyDescent="0.25">
      <c r="A131" s="27"/>
      <c r="B131" s="178"/>
      <c r="C131" s="178"/>
      <c r="D131" s="178"/>
      <c r="E131" s="178"/>
      <c r="F131" s="178"/>
      <c r="G131" s="178"/>
      <c r="H131" s="178"/>
      <c r="I131" s="202"/>
      <c r="J131" s="178"/>
      <c r="K131" s="178"/>
      <c r="L131" s="178"/>
      <c r="M131" s="178"/>
    </row>
    <row r="132" spans="1:13" x14ac:dyDescent="0.25">
      <c r="A132" s="295" t="s">
        <v>919</v>
      </c>
      <c r="B132" s="295"/>
      <c r="C132" s="295"/>
      <c r="D132" s="295"/>
      <c r="E132" s="295"/>
      <c r="F132" s="295"/>
      <c r="G132" s="295"/>
      <c r="H132" s="295"/>
      <c r="I132" s="295"/>
      <c r="J132" s="295"/>
      <c r="K132" s="295"/>
      <c r="L132" s="295"/>
      <c r="M132" s="295"/>
    </row>
    <row r="133" spans="1:13" ht="30" customHeight="1" x14ac:dyDescent="0.25">
      <c r="A133" s="295" t="s">
        <v>674</v>
      </c>
      <c r="B133" s="295"/>
      <c r="C133" s="295"/>
      <c r="D133" s="295"/>
      <c r="E133" s="295"/>
      <c r="F133" s="295"/>
      <c r="G133" s="295"/>
      <c r="H133" s="295"/>
      <c r="I133" s="295"/>
      <c r="J133" s="295"/>
      <c r="K133" s="295"/>
      <c r="L133" s="295"/>
      <c r="M133" s="295"/>
    </row>
    <row r="135" spans="1:13" ht="24.75" customHeight="1" x14ac:dyDescent="0.25">
      <c r="A135" s="179">
        <v>2013</v>
      </c>
      <c r="B135" s="296" t="s">
        <v>664</v>
      </c>
      <c r="C135" s="296"/>
      <c r="D135" s="296"/>
      <c r="E135" s="296"/>
      <c r="F135" s="296"/>
      <c r="G135" s="296"/>
      <c r="H135" s="296"/>
      <c r="I135" s="296"/>
      <c r="J135" s="296"/>
      <c r="K135" s="296"/>
      <c r="L135" s="296"/>
      <c r="M135" s="296"/>
    </row>
    <row r="136" spans="1:13" ht="15" customHeight="1" x14ac:dyDescent="0.25">
      <c r="A136" s="8" t="s">
        <v>72</v>
      </c>
      <c r="B136" s="92">
        <v>21</v>
      </c>
      <c r="C136" s="92">
        <v>19</v>
      </c>
      <c r="D136" s="92">
        <v>20</v>
      </c>
      <c r="E136" s="92">
        <v>22</v>
      </c>
      <c r="F136" s="92">
        <v>22</v>
      </c>
      <c r="G136" s="92">
        <v>20</v>
      </c>
      <c r="H136" s="92">
        <v>22</v>
      </c>
      <c r="I136" s="92">
        <v>22</v>
      </c>
      <c r="J136" s="92">
        <v>20</v>
      </c>
      <c r="K136" s="92">
        <v>23</v>
      </c>
      <c r="L136" s="92">
        <v>20</v>
      </c>
      <c r="M136" s="92">
        <v>21</v>
      </c>
    </row>
    <row r="137" spans="1:13" ht="15.75" thickBot="1" x14ac:dyDescent="0.3">
      <c r="A137" s="3"/>
      <c r="B137" s="297" t="s">
        <v>665</v>
      </c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</row>
    <row r="138" spans="1:13" x14ac:dyDescent="0.25">
      <c r="A138" s="3"/>
      <c r="B138" s="186">
        <v>41275</v>
      </c>
      <c r="C138" s="187">
        <v>41316</v>
      </c>
      <c r="D138" s="187">
        <v>41344</v>
      </c>
      <c r="E138" s="187">
        <v>41375</v>
      </c>
      <c r="F138" s="187">
        <v>41405</v>
      </c>
      <c r="G138" s="187">
        <v>41436</v>
      </c>
      <c r="H138" s="187">
        <v>41466</v>
      </c>
      <c r="I138" s="187">
        <v>41497</v>
      </c>
      <c r="J138" s="187">
        <v>41528</v>
      </c>
      <c r="K138" s="187">
        <v>41558</v>
      </c>
      <c r="L138" s="187">
        <v>41589</v>
      </c>
      <c r="M138" s="188">
        <v>41619</v>
      </c>
    </row>
    <row r="139" spans="1:13" x14ac:dyDescent="0.25">
      <c r="A139" s="3" t="s">
        <v>0</v>
      </c>
      <c r="B139" s="154">
        <v>5328</v>
      </c>
      <c r="C139" s="154">
        <v>6472</v>
      </c>
      <c r="D139" s="205">
        <v>5225</v>
      </c>
      <c r="E139" s="154">
        <v>4272</v>
      </c>
      <c r="F139" s="154">
        <v>7790</v>
      </c>
      <c r="G139" s="154">
        <v>8581</v>
      </c>
      <c r="H139" s="154">
        <v>4968</v>
      </c>
      <c r="I139" s="154">
        <v>6060</v>
      </c>
      <c r="J139" s="154">
        <v>6554</v>
      </c>
      <c r="K139" s="154">
        <v>4868</v>
      </c>
      <c r="L139" s="154">
        <v>6017</v>
      </c>
      <c r="M139" s="154">
        <v>5010</v>
      </c>
    </row>
    <row r="140" spans="1:13" x14ac:dyDescent="0.25">
      <c r="A140" s="3" t="s">
        <v>1</v>
      </c>
      <c r="B140" s="154">
        <v>2108</v>
      </c>
      <c r="C140" s="154">
        <v>2686</v>
      </c>
      <c r="D140" s="205">
        <v>3059</v>
      </c>
      <c r="E140" s="154">
        <v>2720</v>
      </c>
      <c r="F140" s="154">
        <v>2773</v>
      </c>
      <c r="G140" s="154">
        <v>3810</v>
      </c>
      <c r="H140" s="154">
        <v>2029</v>
      </c>
      <c r="I140" s="154">
        <v>2351</v>
      </c>
      <c r="J140" s="154">
        <v>2888</v>
      </c>
      <c r="K140" s="154">
        <v>2682</v>
      </c>
      <c r="L140" s="154">
        <v>2213</v>
      </c>
      <c r="M140" s="154">
        <v>2487</v>
      </c>
    </row>
    <row r="141" spans="1:13" x14ac:dyDescent="0.25">
      <c r="A141" s="25" t="s">
        <v>71</v>
      </c>
      <c r="B141" s="154">
        <v>1679</v>
      </c>
      <c r="C141" s="154">
        <v>1751</v>
      </c>
      <c r="D141" s="205">
        <v>1764</v>
      </c>
      <c r="E141" s="154">
        <v>1934</v>
      </c>
      <c r="F141" s="154">
        <v>1711</v>
      </c>
      <c r="G141" s="154">
        <v>1738</v>
      </c>
      <c r="H141" s="154">
        <v>1698</v>
      </c>
      <c r="I141" s="154">
        <v>1570</v>
      </c>
      <c r="J141" s="154">
        <v>1555</v>
      </c>
      <c r="K141" s="154">
        <v>1626</v>
      </c>
      <c r="L141" s="154">
        <v>1533</v>
      </c>
      <c r="M141" s="154">
        <v>1547</v>
      </c>
    </row>
    <row r="142" spans="1:13" x14ac:dyDescent="0.25">
      <c r="A142" s="3" t="s">
        <v>2</v>
      </c>
      <c r="B142" s="154">
        <v>900</v>
      </c>
      <c r="C142" s="154">
        <v>1067</v>
      </c>
      <c r="D142" s="205">
        <v>1072</v>
      </c>
      <c r="E142" s="154">
        <v>898</v>
      </c>
      <c r="F142" s="154">
        <v>1031</v>
      </c>
      <c r="G142" s="154">
        <v>1213</v>
      </c>
      <c r="H142" s="154">
        <v>807</v>
      </c>
      <c r="I142" s="154">
        <v>745</v>
      </c>
      <c r="J142" s="154">
        <v>825</v>
      </c>
      <c r="K142" s="154">
        <v>644</v>
      </c>
      <c r="L142" s="154">
        <v>718</v>
      </c>
      <c r="M142" s="154">
        <v>760</v>
      </c>
    </row>
    <row r="143" spans="1:13" x14ac:dyDescent="0.25">
      <c r="A143" s="3" t="s">
        <v>3</v>
      </c>
      <c r="B143" s="154">
        <v>1030</v>
      </c>
      <c r="C143" s="154">
        <v>1263</v>
      </c>
      <c r="D143" s="205">
        <v>969</v>
      </c>
      <c r="E143" s="154">
        <v>1210</v>
      </c>
      <c r="F143" s="154">
        <v>958</v>
      </c>
      <c r="G143" s="154">
        <v>1156</v>
      </c>
      <c r="H143" s="154">
        <v>984</v>
      </c>
      <c r="I143" s="154">
        <v>1117</v>
      </c>
      <c r="J143" s="154">
        <v>918</v>
      </c>
      <c r="K143" s="154">
        <v>976</v>
      </c>
      <c r="L143" s="154">
        <v>1220</v>
      </c>
      <c r="M143" s="154">
        <v>793</v>
      </c>
    </row>
    <row r="144" spans="1:13" x14ac:dyDescent="0.25">
      <c r="A144" s="25" t="s">
        <v>70</v>
      </c>
      <c r="B144" s="154">
        <v>384</v>
      </c>
      <c r="C144" s="154">
        <v>439</v>
      </c>
      <c r="D144" s="205">
        <v>368</v>
      </c>
      <c r="E144" s="154">
        <v>532</v>
      </c>
      <c r="F144" s="154">
        <v>444</v>
      </c>
      <c r="G144" s="154">
        <v>435</v>
      </c>
      <c r="H144" s="154">
        <v>376</v>
      </c>
      <c r="I144" s="154">
        <v>374</v>
      </c>
      <c r="J144" s="154">
        <v>327</v>
      </c>
      <c r="K144" s="154">
        <v>302</v>
      </c>
      <c r="L144" s="154">
        <v>379</v>
      </c>
      <c r="M144" s="154">
        <v>276</v>
      </c>
    </row>
    <row r="145" spans="1:13" x14ac:dyDescent="0.25">
      <c r="A145" s="26" t="s">
        <v>13</v>
      </c>
      <c r="B145" s="201">
        <v>11429</v>
      </c>
      <c r="C145" s="201">
        <v>13678</v>
      </c>
      <c r="D145" s="170">
        <v>12458</v>
      </c>
      <c r="E145" s="201">
        <v>11566</v>
      </c>
      <c r="F145" s="201">
        <v>14707</v>
      </c>
      <c r="G145" s="201">
        <v>16933</v>
      </c>
      <c r="H145" s="201">
        <v>10863</v>
      </c>
      <c r="I145" s="201">
        <v>12218</v>
      </c>
      <c r="J145" s="201">
        <v>13067</v>
      </c>
      <c r="K145" s="201">
        <v>11097</v>
      </c>
      <c r="L145" s="201">
        <v>12079</v>
      </c>
      <c r="M145" s="201">
        <v>10873</v>
      </c>
    </row>
    <row r="146" spans="1:13" x14ac:dyDescent="0.25">
      <c r="A146" s="26"/>
    </row>
    <row r="147" spans="1:13" x14ac:dyDescent="0.25">
      <c r="A147" s="26"/>
    </row>
    <row r="148" spans="1:13" ht="15.75" thickBot="1" x14ac:dyDescent="0.3">
      <c r="A148" s="3"/>
      <c r="B148" s="297" t="s">
        <v>666</v>
      </c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</row>
    <row r="149" spans="1:13" x14ac:dyDescent="0.25">
      <c r="A149" s="3"/>
      <c r="B149" s="186">
        <v>41275</v>
      </c>
      <c r="C149" s="187">
        <v>41316</v>
      </c>
      <c r="D149" s="187">
        <v>41344</v>
      </c>
      <c r="E149" s="187">
        <v>41375</v>
      </c>
      <c r="F149" s="187">
        <v>41405</v>
      </c>
      <c r="G149" s="214">
        <v>41436</v>
      </c>
      <c r="H149" s="187">
        <v>41466</v>
      </c>
      <c r="I149" s="187">
        <v>41497</v>
      </c>
      <c r="J149" s="187">
        <v>41528</v>
      </c>
      <c r="K149" s="187">
        <v>41558</v>
      </c>
      <c r="L149" s="187">
        <v>41589</v>
      </c>
      <c r="M149" s="188">
        <v>41619</v>
      </c>
    </row>
    <row r="150" spans="1:13" x14ac:dyDescent="0.25">
      <c r="A150" s="3" t="s">
        <v>0</v>
      </c>
      <c r="B150" s="154">
        <v>4529</v>
      </c>
      <c r="C150" s="154">
        <v>5128</v>
      </c>
      <c r="D150" s="205">
        <v>5656</v>
      </c>
      <c r="E150" s="154">
        <v>5270</v>
      </c>
      <c r="F150" s="154">
        <v>5779</v>
      </c>
      <c r="G150" s="205">
        <v>6827.9419531249978</v>
      </c>
      <c r="H150" s="154">
        <v>7067</v>
      </c>
      <c r="I150" s="154">
        <v>6473</v>
      </c>
      <c r="J150" s="154">
        <v>5839</v>
      </c>
      <c r="K150" s="154">
        <v>5790</v>
      </c>
      <c r="L150" s="154">
        <v>5768</v>
      </c>
      <c r="M150" s="205">
        <v>5274.0788750000002</v>
      </c>
    </row>
    <row r="151" spans="1:13" x14ac:dyDescent="0.25">
      <c r="A151" s="3" t="s">
        <v>1</v>
      </c>
      <c r="B151" s="154">
        <v>2489</v>
      </c>
      <c r="C151" s="154">
        <v>2482</v>
      </c>
      <c r="D151" s="205">
        <v>2608</v>
      </c>
      <c r="E151" s="154">
        <v>2821</v>
      </c>
      <c r="F151" s="154">
        <v>2844</v>
      </c>
      <c r="G151" s="205">
        <v>3078.8737343749999</v>
      </c>
      <c r="H151" s="154">
        <v>2841</v>
      </c>
      <c r="I151" s="154">
        <v>2696</v>
      </c>
      <c r="J151" s="154">
        <v>2408</v>
      </c>
      <c r="K151" s="154">
        <v>2633</v>
      </c>
      <c r="L151" s="154">
        <v>2599</v>
      </c>
      <c r="M151" s="205">
        <v>2471.370203125</v>
      </c>
    </row>
    <row r="152" spans="1:13" x14ac:dyDescent="0.25">
      <c r="A152" s="25" t="s">
        <v>71</v>
      </c>
      <c r="B152" s="154">
        <v>1509</v>
      </c>
      <c r="C152" s="154">
        <v>1587</v>
      </c>
      <c r="D152" s="205">
        <v>1730</v>
      </c>
      <c r="E152" s="154">
        <v>1821</v>
      </c>
      <c r="F152" s="154">
        <v>1804</v>
      </c>
      <c r="G152" s="205">
        <v>1796.1765312499983</v>
      </c>
      <c r="H152" s="154">
        <v>1715</v>
      </c>
      <c r="I152" s="154">
        <v>1667</v>
      </c>
      <c r="J152" s="154">
        <v>1609</v>
      </c>
      <c r="K152" s="154">
        <v>1585</v>
      </c>
      <c r="L152" s="154">
        <v>1574</v>
      </c>
      <c r="M152" s="205">
        <v>1571</v>
      </c>
    </row>
    <row r="153" spans="1:13" x14ac:dyDescent="0.25">
      <c r="A153" s="3" t="s">
        <v>2</v>
      </c>
      <c r="B153" s="154">
        <v>834</v>
      </c>
      <c r="C153" s="154">
        <v>928</v>
      </c>
      <c r="D153" s="205">
        <v>1010</v>
      </c>
      <c r="E153" s="154">
        <v>1008</v>
      </c>
      <c r="F153" s="154">
        <v>998</v>
      </c>
      <c r="G153" s="205">
        <v>1042.0837031249998</v>
      </c>
      <c r="H153" s="154">
        <v>1011</v>
      </c>
      <c r="I153" s="154">
        <v>913</v>
      </c>
      <c r="J153" s="154">
        <v>792</v>
      </c>
      <c r="K153" s="154">
        <v>734</v>
      </c>
      <c r="L153" s="154">
        <v>725</v>
      </c>
      <c r="M153" s="205">
        <v>705</v>
      </c>
    </row>
    <row r="154" spans="1:13" x14ac:dyDescent="0.25">
      <c r="A154" s="3" t="s">
        <v>3</v>
      </c>
      <c r="B154" s="154">
        <v>1002</v>
      </c>
      <c r="C154" s="154">
        <v>1053</v>
      </c>
      <c r="D154" s="205">
        <v>1084</v>
      </c>
      <c r="E154" s="154">
        <v>1148</v>
      </c>
      <c r="F154" s="154">
        <v>1048</v>
      </c>
      <c r="G154" s="205">
        <v>1106.4073906250003</v>
      </c>
      <c r="H154" s="154">
        <v>1029</v>
      </c>
      <c r="I154" s="154">
        <v>1084</v>
      </c>
      <c r="J154" s="154">
        <v>1009</v>
      </c>
      <c r="K154" s="154">
        <v>1006</v>
      </c>
      <c r="L154" s="154">
        <v>1035</v>
      </c>
      <c r="M154" s="205">
        <v>992</v>
      </c>
    </row>
    <row r="155" spans="1:13" x14ac:dyDescent="0.25">
      <c r="A155" s="25" t="s">
        <v>70</v>
      </c>
      <c r="B155" s="154">
        <v>362</v>
      </c>
      <c r="C155" s="154">
        <v>368</v>
      </c>
      <c r="D155" s="205">
        <v>396</v>
      </c>
      <c r="E155" s="154">
        <v>449</v>
      </c>
      <c r="F155" s="154">
        <v>451</v>
      </c>
      <c r="G155" s="205">
        <v>471</v>
      </c>
      <c r="H155" s="154">
        <v>418</v>
      </c>
      <c r="I155" s="154">
        <v>394</v>
      </c>
      <c r="J155" s="154">
        <v>360</v>
      </c>
      <c r="K155" s="154">
        <v>334</v>
      </c>
      <c r="L155" s="154">
        <v>334</v>
      </c>
      <c r="M155" s="205">
        <v>317.29884375</v>
      </c>
    </row>
    <row r="156" spans="1:13" x14ac:dyDescent="0.25">
      <c r="A156" s="26" t="s">
        <v>13</v>
      </c>
      <c r="B156" s="201">
        <v>10724</v>
      </c>
      <c r="C156" s="201">
        <v>11547</v>
      </c>
      <c r="D156" s="170">
        <v>12484</v>
      </c>
      <c r="E156" s="170">
        <v>12516</v>
      </c>
      <c r="F156" s="170">
        <v>12924</v>
      </c>
      <c r="G156" s="170">
        <v>14323</v>
      </c>
      <c r="H156" s="170">
        <v>14081</v>
      </c>
      <c r="I156" s="170">
        <v>13226</v>
      </c>
      <c r="J156" s="170">
        <v>12018</v>
      </c>
      <c r="K156" s="170">
        <v>12083</v>
      </c>
      <c r="L156" s="170">
        <v>12034</v>
      </c>
      <c r="M156" s="170">
        <v>11330.767750000001</v>
      </c>
    </row>
    <row r="157" spans="1:13" x14ac:dyDescent="0.25">
      <c r="A157" s="26"/>
    </row>
    <row r="158" spans="1:13" x14ac:dyDescent="0.25">
      <c r="A158" s="3"/>
    </row>
    <row r="159" spans="1:13" ht="15.75" thickBot="1" x14ac:dyDescent="0.3">
      <c r="A159" s="3"/>
      <c r="B159" s="297" t="s">
        <v>895</v>
      </c>
      <c r="C159" s="297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</row>
    <row r="160" spans="1:13" x14ac:dyDescent="0.25">
      <c r="A160" s="3"/>
      <c r="B160" s="186">
        <v>41275</v>
      </c>
      <c r="C160" s="187">
        <v>41316</v>
      </c>
      <c r="D160" s="187">
        <v>41344</v>
      </c>
      <c r="E160" s="187">
        <v>41375</v>
      </c>
      <c r="F160" s="187">
        <v>41405</v>
      </c>
      <c r="G160" s="187">
        <v>41436</v>
      </c>
      <c r="H160" s="187">
        <v>41466</v>
      </c>
      <c r="I160" s="187">
        <v>41497</v>
      </c>
      <c r="J160" s="187">
        <v>41528</v>
      </c>
      <c r="K160" s="187">
        <v>41558</v>
      </c>
      <c r="L160" s="187">
        <v>41589</v>
      </c>
      <c r="M160" s="188">
        <v>41619</v>
      </c>
    </row>
    <row r="161" spans="1:13" x14ac:dyDescent="0.25">
      <c r="A161" s="3" t="s">
        <v>0</v>
      </c>
      <c r="B161" s="9">
        <v>0.48699999999999999</v>
      </c>
      <c r="C161" s="172">
        <v>0.47218994459843489</v>
      </c>
      <c r="D161" s="9">
        <v>0.46800000000000003</v>
      </c>
      <c r="E161" s="9">
        <v>0.46800000000000003</v>
      </c>
      <c r="F161" s="172">
        <v>0.46536629954520692</v>
      </c>
      <c r="G161" s="9">
        <v>0.45500000000000002</v>
      </c>
      <c r="H161" s="9">
        <v>0.46100000000000002</v>
      </c>
      <c r="I161" s="9">
        <v>0.46600000000000003</v>
      </c>
      <c r="J161" s="9">
        <v>0.48399999999999999</v>
      </c>
      <c r="K161" s="9">
        <v>0.48199999999999998</v>
      </c>
      <c r="L161" s="9">
        <v>0.49916165674605045</v>
      </c>
      <c r="M161" s="9">
        <v>0.504</v>
      </c>
    </row>
    <row r="162" spans="1:13" x14ac:dyDescent="0.25">
      <c r="A162" s="3" t="s">
        <v>1</v>
      </c>
      <c r="B162" s="9">
        <v>0.70799999999999996</v>
      </c>
      <c r="C162" s="172">
        <v>0.69808893310198561</v>
      </c>
      <c r="D162" s="9">
        <v>0.69099999999999995</v>
      </c>
      <c r="E162" s="9">
        <v>0.69299999999999995</v>
      </c>
      <c r="F162" s="172">
        <v>0.70135520887795422</v>
      </c>
      <c r="G162" s="9">
        <v>0.71399999999999997</v>
      </c>
      <c r="H162" s="9">
        <v>0.71699999999999997</v>
      </c>
      <c r="I162" s="9">
        <v>0.71099999999999997</v>
      </c>
      <c r="J162" s="9">
        <v>0.69499999999999995</v>
      </c>
      <c r="K162" s="9">
        <v>0.68200000000000005</v>
      </c>
      <c r="L162" s="9">
        <v>0.68882977085280517</v>
      </c>
      <c r="M162" s="9">
        <v>0.70199999999999996</v>
      </c>
    </row>
    <row r="163" spans="1:13" x14ac:dyDescent="0.25">
      <c r="A163" s="25" t="s">
        <v>71</v>
      </c>
      <c r="B163" s="9">
        <v>1.4850000000000001</v>
      </c>
      <c r="C163" s="172">
        <v>1.4489156384905957</v>
      </c>
      <c r="D163" s="9">
        <v>1.39</v>
      </c>
      <c r="E163" s="9">
        <v>1.3180000000000001</v>
      </c>
      <c r="F163" s="172">
        <v>1.2784531454645625</v>
      </c>
      <c r="G163" s="9">
        <v>1.26</v>
      </c>
      <c r="H163" s="9">
        <v>1.27</v>
      </c>
      <c r="I163" s="9">
        <v>1.282</v>
      </c>
      <c r="J163" s="9">
        <v>1.3</v>
      </c>
      <c r="K163" s="9">
        <v>1.292</v>
      </c>
      <c r="L163" s="9">
        <v>1.3013017378435687</v>
      </c>
      <c r="M163" s="9">
        <v>1.2789999999999999</v>
      </c>
    </row>
    <row r="164" spans="1:13" x14ac:dyDescent="0.25">
      <c r="A164" s="3" t="s">
        <v>2</v>
      </c>
      <c r="B164" s="9">
        <v>0.83399999999999996</v>
      </c>
      <c r="C164" s="172">
        <v>0.84969431505960402</v>
      </c>
      <c r="D164" s="9">
        <v>0.84799999999999998</v>
      </c>
      <c r="E164" s="9">
        <v>0.86799999999999999</v>
      </c>
      <c r="F164" s="172">
        <v>0.85428135571031782</v>
      </c>
      <c r="G164" s="9">
        <v>0.82599999999999996</v>
      </c>
      <c r="H164" s="9">
        <v>0.80600000000000005</v>
      </c>
      <c r="I164" s="9">
        <v>0.80800000000000005</v>
      </c>
      <c r="J164" s="9">
        <v>0.81899999999999995</v>
      </c>
      <c r="K164" s="9">
        <v>0.82299999999999995</v>
      </c>
      <c r="L164" s="9">
        <v>0.83338151999730936</v>
      </c>
      <c r="M164" s="9">
        <v>0.83499999999999996</v>
      </c>
    </row>
    <row r="165" spans="1:13" x14ac:dyDescent="0.25">
      <c r="A165" s="3" t="s">
        <v>3</v>
      </c>
      <c r="B165" s="9">
        <v>1.3089999999999999</v>
      </c>
      <c r="C165" s="172">
        <v>1.3050116758870896</v>
      </c>
      <c r="D165" s="9">
        <v>1.3180000000000001</v>
      </c>
      <c r="E165" s="9">
        <v>1.337</v>
      </c>
      <c r="F165" s="172">
        <v>1.359902012573309</v>
      </c>
      <c r="G165" s="9">
        <v>1.3779999999999999</v>
      </c>
      <c r="H165" s="9">
        <v>1.383</v>
      </c>
      <c r="I165" s="9">
        <v>1.357</v>
      </c>
      <c r="J165" s="9">
        <v>1.323</v>
      </c>
      <c r="K165" s="9">
        <v>1.292</v>
      </c>
      <c r="L165" s="9">
        <v>1.3086201734739784</v>
      </c>
      <c r="M165" s="9">
        <v>1.327</v>
      </c>
    </row>
    <row r="166" spans="1:13" x14ac:dyDescent="0.25">
      <c r="A166" s="25" t="s">
        <v>70</v>
      </c>
      <c r="B166" s="9">
        <v>1.6779999999999999</v>
      </c>
      <c r="C166" s="172">
        <v>1.6639999999999999</v>
      </c>
      <c r="D166" s="9">
        <v>1.6559999999999999</v>
      </c>
      <c r="E166" s="9">
        <v>1.6319999999999999</v>
      </c>
      <c r="F166" s="172">
        <v>1.6302468788504429</v>
      </c>
      <c r="G166" s="9">
        <v>1.613</v>
      </c>
      <c r="H166" s="9">
        <v>1.6240000000000001</v>
      </c>
      <c r="I166" s="9">
        <v>1.623</v>
      </c>
      <c r="J166" s="9">
        <v>1.6259999999999999</v>
      </c>
      <c r="K166" s="9">
        <v>1.6379999999999999</v>
      </c>
      <c r="L166" s="9">
        <v>1.6597632922169956</v>
      </c>
      <c r="M166" s="9">
        <v>1.6819999999999999</v>
      </c>
    </row>
    <row r="167" spans="1:13" x14ac:dyDescent="0.25">
      <c r="A167" s="27" t="s">
        <v>13</v>
      </c>
      <c r="B167" s="171">
        <v>0.82299999999999995</v>
      </c>
      <c r="C167" s="171">
        <v>0.79928288777734802</v>
      </c>
      <c r="D167" s="171">
        <v>0.78500000000000003</v>
      </c>
      <c r="E167" s="171">
        <v>0.79600000000000004</v>
      </c>
      <c r="F167" s="171">
        <v>0.77399377845249762</v>
      </c>
      <c r="G167" s="171">
        <v>0.748</v>
      </c>
      <c r="H167" s="171">
        <v>0.73799999999999999</v>
      </c>
      <c r="I167" s="171">
        <v>0.75</v>
      </c>
      <c r="J167" s="171">
        <v>0.76200000000000001</v>
      </c>
      <c r="K167" s="171">
        <v>0.752</v>
      </c>
      <c r="L167" s="171">
        <v>0.76699004342976818</v>
      </c>
      <c r="M167" s="171">
        <v>0.78</v>
      </c>
    </row>
    <row r="168" spans="1:13" x14ac:dyDescent="0.25">
      <c r="A168" s="27"/>
    </row>
    <row r="169" spans="1:13" x14ac:dyDescent="0.25">
      <c r="A169" s="3"/>
      <c r="E169" s="109"/>
    </row>
    <row r="170" spans="1:13" ht="15.75" thickBot="1" x14ac:dyDescent="0.3">
      <c r="A170" s="3"/>
      <c r="B170" s="297" t="s">
        <v>668</v>
      </c>
      <c r="C170" s="297"/>
      <c r="D170" s="297"/>
      <c r="E170" s="297"/>
      <c r="F170" s="297"/>
      <c r="G170" s="297"/>
      <c r="H170" s="297"/>
      <c r="I170" s="297"/>
      <c r="J170" s="297"/>
      <c r="K170" s="297"/>
      <c r="L170" s="297"/>
      <c r="M170" s="297"/>
    </row>
    <row r="171" spans="1:13" x14ac:dyDescent="0.25">
      <c r="A171" s="3"/>
      <c r="B171" s="186">
        <v>41275</v>
      </c>
      <c r="C171" s="187">
        <v>41316</v>
      </c>
      <c r="D171" s="187">
        <v>41344</v>
      </c>
      <c r="E171" s="187">
        <v>41375</v>
      </c>
      <c r="F171" s="187">
        <v>41405</v>
      </c>
      <c r="G171" s="187">
        <v>41436</v>
      </c>
      <c r="H171" s="187">
        <v>41466</v>
      </c>
      <c r="I171" s="187">
        <v>41497</v>
      </c>
      <c r="J171" s="187">
        <v>41528</v>
      </c>
      <c r="K171" s="187">
        <v>41558</v>
      </c>
      <c r="L171" s="187">
        <v>41589</v>
      </c>
      <c r="M171" s="188">
        <v>41619</v>
      </c>
    </row>
    <row r="172" spans="1:13" x14ac:dyDescent="0.25">
      <c r="A172" s="3" t="s">
        <v>33</v>
      </c>
      <c r="B172" s="154">
        <v>9919</v>
      </c>
      <c r="C172" s="154">
        <v>12001</v>
      </c>
      <c r="D172" s="205">
        <v>10908</v>
      </c>
      <c r="E172" s="154">
        <v>10096</v>
      </c>
      <c r="F172" s="154">
        <v>12872</v>
      </c>
      <c r="G172" s="205">
        <v>14599</v>
      </c>
      <c r="H172" s="154">
        <v>9236</v>
      </c>
      <c r="I172" s="154">
        <v>10402</v>
      </c>
      <c r="J172" s="154">
        <v>11034</v>
      </c>
      <c r="K172" s="154">
        <v>9503</v>
      </c>
      <c r="L172" s="154">
        <v>10481</v>
      </c>
      <c r="M172" s="154">
        <v>9243</v>
      </c>
    </row>
    <row r="173" spans="1:13" x14ac:dyDescent="0.25">
      <c r="A173" s="3" t="s">
        <v>34</v>
      </c>
      <c r="B173" s="154">
        <v>884</v>
      </c>
      <c r="C173" s="154">
        <v>941</v>
      </c>
      <c r="D173" s="205">
        <v>834</v>
      </c>
      <c r="E173" s="154">
        <v>749</v>
      </c>
      <c r="F173" s="154">
        <v>1180</v>
      </c>
      <c r="G173" s="205">
        <v>1508</v>
      </c>
      <c r="H173" s="154">
        <v>1025</v>
      </c>
      <c r="I173" s="154">
        <v>1195</v>
      </c>
      <c r="J173" s="154">
        <v>1312</v>
      </c>
      <c r="K173" s="154">
        <v>966</v>
      </c>
      <c r="L173" s="154">
        <v>966</v>
      </c>
      <c r="M173" s="154">
        <v>938</v>
      </c>
    </row>
    <row r="174" spans="1:13" x14ac:dyDescent="0.25">
      <c r="A174" s="3" t="s">
        <v>19</v>
      </c>
      <c r="B174" s="154">
        <v>232</v>
      </c>
      <c r="C174" s="154">
        <v>339</v>
      </c>
      <c r="D174" s="205">
        <v>259</v>
      </c>
      <c r="E174" s="154">
        <v>239</v>
      </c>
      <c r="F174" s="154">
        <v>264</v>
      </c>
      <c r="G174" s="205">
        <v>420</v>
      </c>
      <c r="H174" s="154">
        <v>271</v>
      </c>
      <c r="I174" s="154">
        <v>319</v>
      </c>
      <c r="J174" s="154">
        <v>357</v>
      </c>
      <c r="K174" s="154">
        <v>254</v>
      </c>
      <c r="L174" s="154">
        <v>278</v>
      </c>
      <c r="M174" s="154">
        <v>308</v>
      </c>
    </row>
    <row r="175" spans="1:13" x14ac:dyDescent="0.25">
      <c r="A175" s="26" t="s">
        <v>35</v>
      </c>
      <c r="B175" s="201">
        <v>11035</v>
      </c>
      <c r="C175" s="201">
        <v>13281</v>
      </c>
      <c r="D175" s="170">
        <v>12002</v>
      </c>
      <c r="E175" s="201">
        <v>11085</v>
      </c>
      <c r="F175" s="201">
        <v>14316</v>
      </c>
      <c r="G175" s="170">
        <v>16527</v>
      </c>
      <c r="H175" s="201">
        <v>10532</v>
      </c>
      <c r="I175" s="201">
        <v>11915</v>
      </c>
      <c r="J175" s="201">
        <v>12703</v>
      </c>
      <c r="K175" s="201">
        <v>10723</v>
      </c>
      <c r="L175" s="201">
        <v>11724</v>
      </c>
      <c r="M175" s="201">
        <v>10489</v>
      </c>
    </row>
    <row r="176" spans="1:13" x14ac:dyDescent="0.25">
      <c r="A176" s="3" t="s">
        <v>10</v>
      </c>
      <c r="B176" s="154">
        <v>394</v>
      </c>
      <c r="C176" s="154">
        <v>398</v>
      </c>
      <c r="D176" s="205">
        <v>455</v>
      </c>
      <c r="E176" s="154">
        <v>481</v>
      </c>
      <c r="F176" s="154">
        <v>391</v>
      </c>
      <c r="G176" s="205">
        <v>406</v>
      </c>
      <c r="H176" s="154">
        <v>331</v>
      </c>
      <c r="I176" s="154">
        <v>303</v>
      </c>
      <c r="J176" s="154">
        <v>364</v>
      </c>
      <c r="K176" s="154">
        <v>374</v>
      </c>
      <c r="L176" s="154">
        <v>355</v>
      </c>
      <c r="M176" s="154">
        <v>384</v>
      </c>
    </row>
    <row r="177" spans="1:13" x14ac:dyDescent="0.25">
      <c r="A177" s="27" t="s">
        <v>32</v>
      </c>
      <c r="B177" s="201">
        <v>11429</v>
      </c>
      <c r="C177" s="201">
        <v>13678</v>
      </c>
      <c r="D177" s="170">
        <v>12458</v>
      </c>
      <c r="E177" s="170">
        <v>11566</v>
      </c>
      <c r="F177" s="170">
        <v>14707</v>
      </c>
      <c r="G177" s="170">
        <v>16933</v>
      </c>
      <c r="H177" s="170">
        <v>10863</v>
      </c>
      <c r="I177" s="170">
        <v>12218</v>
      </c>
      <c r="J177" s="170">
        <v>13067</v>
      </c>
      <c r="K177" s="170">
        <v>11097</v>
      </c>
      <c r="L177" s="170">
        <v>12079</v>
      </c>
      <c r="M177" s="170">
        <v>10873</v>
      </c>
    </row>
    <row r="178" spans="1:13" x14ac:dyDescent="0.25">
      <c r="A178" s="27"/>
      <c r="B178" s="178"/>
      <c r="C178" s="178"/>
      <c r="D178" s="178"/>
      <c r="E178" s="178"/>
      <c r="F178" s="178"/>
      <c r="G178" s="178"/>
      <c r="H178" s="178"/>
      <c r="I178" s="202"/>
      <c r="J178" s="178"/>
      <c r="K178" s="178"/>
      <c r="L178" s="178"/>
      <c r="M178" s="178"/>
    </row>
    <row r="179" spans="1:13" ht="15.75" thickBot="1" x14ac:dyDescent="0.3">
      <c r="A179" s="3"/>
      <c r="B179" s="297" t="s">
        <v>669</v>
      </c>
      <c r="C179" s="297"/>
      <c r="D179" s="297"/>
      <c r="E179" s="297"/>
      <c r="F179" s="297"/>
      <c r="G179" s="297"/>
      <c r="H179" s="297"/>
      <c r="I179" s="297"/>
      <c r="J179" s="297"/>
      <c r="K179" s="297"/>
      <c r="L179" s="297"/>
      <c r="M179" s="297"/>
    </row>
    <row r="180" spans="1:13" x14ac:dyDescent="0.25">
      <c r="A180" s="3"/>
      <c r="B180" s="186">
        <v>41275</v>
      </c>
      <c r="C180" s="187">
        <v>41316</v>
      </c>
      <c r="D180" s="187">
        <v>41344</v>
      </c>
      <c r="E180" s="187">
        <v>41375</v>
      </c>
      <c r="F180" s="187">
        <v>41405</v>
      </c>
      <c r="G180" s="187">
        <v>41436</v>
      </c>
      <c r="H180" s="187">
        <v>41466</v>
      </c>
      <c r="I180" s="187">
        <v>41497</v>
      </c>
      <c r="J180" s="187">
        <v>41528</v>
      </c>
      <c r="K180" s="187">
        <v>41558</v>
      </c>
      <c r="L180" s="187">
        <v>41589</v>
      </c>
      <c r="M180" s="188">
        <v>41619</v>
      </c>
    </row>
    <row r="181" spans="1:13" x14ac:dyDescent="0.25">
      <c r="A181" s="3" t="s">
        <v>31</v>
      </c>
      <c r="B181" s="9">
        <v>0.76300000000000001</v>
      </c>
      <c r="C181" s="172">
        <v>0.7421215368838</v>
      </c>
      <c r="D181" s="9">
        <v>0.73</v>
      </c>
      <c r="E181" s="9">
        <v>0.747</v>
      </c>
      <c r="F181" s="172">
        <v>0.73074933866376368</v>
      </c>
      <c r="G181" s="9">
        <v>0.71</v>
      </c>
      <c r="H181" s="9">
        <v>0.70199999999999996</v>
      </c>
      <c r="I181" s="9">
        <v>0.71299999999999997</v>
      </c>
      <c r="J181" s="9">
        <v>0.72299999999999998</v>
      </c>
      <c r="K181" s="9">
        <v>0.71399999999999997</v>
      </c>
      <c r="L181" s="9">
        <v>0.72755347167054729</v>
      </c>
      <c r="M181" s="215"/>
    </row>
    <row r="182" spans="1:13" x14ac:dyDescent="0.25">
      <c r="A182" s="3" t="s">
        <v>10</v>
      </c>
      <c r="B182" s="9">
        <v>2.585</v>
      </c>
      <c r="C182" s="172">
        <v>2.5565707896951722</v>
      </c>
      <c r="D182" s="9">
        <v>2.36</v>
      </c>
      <c r="E182" s="9">
        <v>2.13</v>
      </c>
      <c r="F182" s="172">
        <v>1.9948964676289473</v>
      </c>
      <c r="G182" s="9">
        <v>1.9690000000000001</v>
      </c>
      <c r="H182" s="9">
        <v>2.044</v>
      </c>
      <c r="I182" s="9">
        <v>2.11</v>
      </c>
      <c r="J182" s="9">
        <v>2.15</v>
      </c>
      <c r="K182" s="9">
        <v>2.0459999999999998</v>
      </c>
      <c r="L182" s="9">
        <v>2.0286763107587822</v>
      </c>
      <c r="M182" s="215"/>
    </row>
    <row r="183" spans="1:13" x14ac:dyDescent="0.25">
      <c r="A183" s="27" t="s">
        <v>32</v>
      </c>
      <c r="B183" s="171">
        <v>0.82299999999999995</v>
      </c>
      <c r="C183" s="171">
        <v>0.7992836376761866</v>
      </c>
      <c r="D183" s="171">
        <v>0.78500000000000003</v>
      </c>
      <c r="E183" s="171">
        <v>0.79600000000000004</v>
      </c>
      <c r="F183" s="171">
        <v>0.7739938776400308</v>
      </c>
      <c r="G183" s="171">
        <v>0.748</v>
      </c>
      <c r="H183" s="171">
        <v>0.73799999999999999</v>
      </c>
      <c r="I183" s="171">
        <v>0.75</v>
      </c>
      <c r="J183" s="171">
        <v>0.76200000000000001</v>
      </c>
      <c r="K183" s="171">
        <v>0.752</v>
      </c>
      <c r="L183" s="171">
        <v>0.76699004342976829</v>
      </c>
      <c r="M183" s="171">
        <v>0.78</v>
      </c>
    </row>
    <row r="184" spans="1:13" ht="30" customHeight="1" x14ac:dyDescent="0.25">
      <c r="A184" s="295" t="s">
        <v>674</v>
      </c>
      <c r="B184" s="295"/>
      <c r="C184" s="295"/>
      <c r="D184" s="295"/>
      <c r="E184" s="295"/>
      <c r="F184" s="295"/>
      <c r="G184" s="295"/>
      <c r="H184" s="295"/>
      <c r="I184" s="295"/>
      <c r="J184" s="295"/>
      <c r="K184" s="295"/>
      <c r="L184" s="295"/>
      <c r="M184" s="295"/>
    </row>
    <row r="187" spans="1:13" ht="24.75" customHeight="1" x14ac:dyDescent="0.25">
      <c r="A187" s="179">
        <v>2012</v>
      </c>
      <c r="B187" s="296" t="s">
        <v>664</v>
      </c>
      <c r="C187" s="296"/>
      <c r="D187" s="296"/>
      <c r="E187" s="296"/>
      <c r="F187" s="296"/>
      <c r="G187" s="296"/>
      <c r="H187" s="296"/>
      <c r="I187" s="296"/>
      <c r="J187" s="296"/>
      <c r="K187" s="296"/>
      <c r="L187" s="296"/>
      <c r="M187" s="296"/>
    </row>
    <row r="188" spans="1:13" ht="15" customHeight="1" x14ac:dyDescent="0.25">
      <c r="A188" s="8" t="s">
        <v>72</v>
      </c>
      <c r="B188" s="92">
        <v>20</v>
      </c>
      <c r="C188" s="92">
        <v>20</v>
      </c>
      <c r="D188" s="92">
        <v>22</v>
      </c>
      <c r="E188" s="92">
        <v>21</v>
      </c>
      <c r="F188" s="92">
        <v>22</v>
      </c>
      <c r="G188" s="92">
        <v>21</v>
      </c>
      <c r="H188" s="92">
        <v>21</v>
      </c>
      <c r="I188" s="92">
        <v>23</v>
      </c>
      <c r="J188" s="92">
        <v>19</v>
      </c>
      <c r="K188" s="92">
        <v>23</v>
      </c>
      <c r="L188" s="92">
        <v>21</v>
      </c>
      <c r="M188" s="92">
        <v>20</v>
      </c>
    </row>
    <row r="189" spans="1:13" ht="15" customHeight="1" thickBot="1" x14ac:dyDescent="0.3">
      <c r="A189" s="3"/>
      <c r="B189" s="297" t="s">
        <v>665</v>
      </c>
      <c r="C189" s="297"/>
      <c r="D189" s="297"/>
      <c r="E189" s="297"/>
      <c r="F189" s="297"/>
      <c r="G189" s="297"/>
      <c r="H189" s="297"/>
      <c r="I189" s="297"/>
      <c r="J189" s="297"/>
      <c r="K189" s="297"/>
      <c r="L189" s="297"/>
      <c r="M189" s="297"/>
    </row>
    <row r="190" spans="1:13" ht="15" customHeight="1" x14ac:dyDescent="0.25">
      <c r="A190" s="3"/>
      <c r="B190" s="186">
        <v>40909</v>
      </c>
      <c r="C190" s="187">
        <v>40950</v>
      </c>
      <c r="D190" s="187">
        <v>40979</v>
      </c>
      <c r="E190" s="187">
        <v>41010</v>
      </c>
      <c r="F190" s="187">
        <v>41040</v>
      </c>
      <c r="G190" s="187">
        <v>41071</v>
      </c>
      <c r="H190" s="187">
        <v>41101</v>
      </c>
      <c r="I190" s="187">
        <v>41132</v>
      </c>
      <c r="J190" s="187">
        <v>41163</v>
      </c>
      <c r="K190" s="187">
        <v>41193</v>
      </c>
      <c r="L190" s="187">
        <v>41224</v>
      </c>
      <c r="M190" s="188">
        <v>41254</v>
      </c>
    </row>
    <row r="191" spans="1:13" ht="15" customHeight="1" x14ac:dyDescent="0.25">
      <c r="A191" s="3" t="s">
        <v>0</v>
      </c>
      <c r="B191" s="154">
        <v>5202</v>
      </c>
      <c r="C191" s="154">
        <v>5991</v>
      </c>
      <c r="D191" s="154">
        <v>5643</v>
      </c>
      <c r="E191" s="154">
        <v>4351</v>
      </c>
      <c r="F191" s="154">
        <v>5959</v>
      </c>
      <c r="G191" s="154">
        <v>5059</v>
      </c>
      <c r="H191" s="154">
        <v>3886</v>
      </c>
      <c r="I191" s="154">
        <v>4700</v>
      </c>
      <c r="J191" s="154">
        <v>4983</v>
      </c>
      <c r="K191" s="154">
        <v>4050</v>
      </c>
      <c r="L191" s="154">
        <v>4574</v>
      </c>
      <c r="M191" s="154">
        <v>3642</v>
      </c>
    </row>
    <row r="192" spans="1:13" ht="15" customHeight="1" x14ac:dyDescent="0.25">
      <c r="A192" s="3" t="s">
        <v>1</v>
      </c>
      <c r="B192" s="154">
        <v>2227</v>
      </c>
      <c r="C192" s="154">
        <v>2201</v>
      </c>
      <c r="D192" s="154">
        <v>2710</v>
      </c>
      <c r="E192" s="154">
        <v>2350</v>
      </c>
      <c r="F192" s="154">
        <v>2948</v>
      </c>
      <c r="G192" s="154">
        <v>3458</v>
      </c>
      <c r="H192" s="154">
        <v>2486</v>
      </c>
      <c r="I192" s="154">
        <v>1981</v>
      </c>
      <c r="J192" s="154">
        <v>2783</v>
      </c>
      <c r="K192" s="154">
        <v>2263</v>
      </c>
      <c r="L192" s="154">
        <v>2685</v>
      </c>
      <c r="M192" s="154">
        <v>2682</v>
      </c>
    </row>
    <row r="193" spans="1:15" ht="15" customHeight="1" x14ac:dyDescent="0.25">
      <c r="A193" s="25" t="s">
        <v>71</v>
      </c>
      <c r="B193" s="154">
        <v>2024</v>
      </c>
      <c r="C193" s="154">
        <v>2143</v>
      </c>
      <c r="D193" s="154">
        <v>1714</v>
      </c>
      <c r="E193" s="154">
        <v>1613</v>
      </c>
      <c r="F193" s="154">
        <v>1813</v>
      </c>
      <c r="G193" s="154">
        <v>1788</v>
      </c>
      <c r="H193" s="154">
        <v>1540</v>
      </c>
      <c r="I193" s="154">
        <v>1570</v>
      </c>
      <c r="J193" s="154">
        <v>1669</v>
      </c>
      <c r="K193" s="154">
        <v>1608</v>
      </c>
      <c r="L193" s="154">
        <v>1505</v>
      </c>
      <c r="M193" s="154">
        <v>1334</v>
      </c>
    </row>
    <row r="194" spans="1:15" ht="15" customHeight="1" x14ac:dyDescent="0.25">
      <c r="A194" s="3" t="s">
        <v>2</v>
      </c>
      <c r="B194" s="154">
        <v>744</v>
      </c>
      <c r="C194" s="154">
        <v>848</v>
      </c>
      <c r="D194" s="154">
        <v>936</v>
      </c>
      <c r="E194" s="154">
        <v>759</v>
      </c>
      <c r="F194" s="154">
        <v>947</v>
      </c>
      <c r="G194" s="154">
        <v>1054</v>
      </c>
      <c r="H194" s="154">
        <v>801</v>
      </c>
      <c r="I194" s="154">
        <v>731</v>
      </c>
      <c r="J194" s="154">
        <v>1035</v>
      </c>
      <c r="K194" s="154">
        <v>709</v>
      </c>
      <c r="L194" s="154">
        <v>775</v>
      </c>
      <c r="M194" s="154">
        <v>826</v>
      </c>
    </row>
    <row r="195" spans="1:15" ht="15" customHeight="1" x14ac:dyDescent="0.25">
      <c r="A195" s="3" t="s">
        <v>3</v>
      </c>
      <c r="B195" s="154">
        <v>1056</v>
      </c>
      <c r="C195" s="154">
        <v>1191</v>
      </c>
      <c r="D195" s="154">
        <v>1118</v>
      </c>
      <c r="E195" s="154">
        <v>1293</v>
      </c>
      <c r="F195" s="154">
        <v>1175</v>
      </c>
      <c r="G195" s="154">
        <v>1407</v>
      </c>
      <c r="H195" s="154">
        <v>1384</v>
      </c>
      <c r="I195" s="154">
        <v>1047</v>
      </c>
      <c r="J195" s="154">
        <v>1084</v>
      </c>
      <c r="K195" s="154">
        <v>973</v>
      </c>
      <c r="L195" s="154">
        <v>1091</v>
      </c>
      <c r="M195" s="211">
        <v>878</v>
      </c>
    </row>
    <row r="196" spans="1:15" ht="15" customHeight="1" x14ac:dyDescent="0.25">
      <c r="A196" s="25" t="s">
        <v>70</v>
      </c>
      <c r="B196" s="154">
        <v>365</v>
      </c>
      <c r="C196" s="154">
        <v>395</v>
      </c>
      <c r="D196" s="154">
        <v>395</v>
      </c>
      <c r="E196" s="154">
        <v>329</v>
      </c>
      <c r="F196" s="154">
        <v>404</v>
      </c>
      <c r="G196" s="154">
        <v>381</v>
      </c>
      <c r="H196" s="154">
        <v>324</v>
      </c>
      <c r="I196" s="154">
        <v>290</v>
      </c>
      <c r="J196" s="154">
        <v>374</v>
      </c>
      <c r="K196" s="154">
        <v>275</v>
      </c>
      <c r="L196" s="154">
        <v>415</v>
      </c>
      <c r="M196" s="154">
        <v>284</v>
      </c>
      <c r="O196" s="109"/>
    </row>
    <row r="197" spans="1:15" ht="15" customHeight="1" x14ac:dyDescent="0.25">
      <c r="A197" s="26" t="s">
        <v>13</v>
      </c>
      <c r="B197" s="201">
        <v>11619</v>
      </c>
      <c r="C197" s="201">
        <v>12768</v>
      </c>
      <c r="D197" s="201">
        <v>12516</v>
      </c>
      <c r="E197" s="201">
        <v>10694</v>
      </c>
      <c r="F197" s="201">
        <v>13245</v>
      </c>
      <c r="G197" s="201">
        <v>13147</v>
      </c>
      <c r="H197" s="201">
        <v>10421</v>
      </c>
      <c r="I197" s="201">
        <v>10320</v>
      </c>
      <c r="J197" s="201">
        <v>11928</v>
      </c>
      <c r="K197" s="201">
        <v>9878</v>
      </c>
      <c r="L197" s="201">
        <v>11045</v>
      </c>
      <c r="M197" s="201">
        <v>9645</v>
      </c>
    </row>
    <row r="198" spans="1:15" ht="15" customHeight="1" x14ac:dyDescent="0.25">
      <c r="A198" s="26"/>
    </row>
    <row r="199" spans="1:15" ht="15" customHeight="1" x14ac:dyDescent="0.25">
      <c r="A199" s="26"/>
    </row>
    <row r="200" spans="1:15" ht="15" customHeight="1" thickBot="1" x14ac:dyDescent="0.3">
      <c r="A200" s="3"/>
      <c r="B200" s="297" t="s">
        <v>666</v>
      </c>
      <c r="C200" s="297"/>
      <c r="D200" s="297"/>
      <c r="E200" s="297"/>
      <c r="F200" s="297"/>
      <c r="G200" s="297"/>
      <c r="H200" s="297"/>
      <c r="I200" s="297"/>
      <c r="J200" s="297"/>
      <c r="K200" s="297"/>
      <c r="L200" s="297"/>
      <c r="M200" s="297"/>
    </row>
    <row r="201" spans="1:15" ht="15" customHeight="1" x14ac:dyDescent="0.25">
      <c r="A201" s="3"/>
      <c r="B201" s="186">
        <v>40909</v>
      </c>
      <c r="C201" s="187">
        <v>40950</v>
      </c>
      <c r="D201" s="187">
        <v>40979</v>
      </c>
      <c r="E201" s="187">
        <v>41010</v>
      </c>
      <c r="F201" s="187">
        <v>41040</v>
      </c>
      <c r="G201" s="187">
        <v>41071</v>
      </c>
      <c r="H201" s="187">
        <v>41101</v>
      </c>
      <c r="I201" s="187">
        <v>41132</v>
      </c>
      <c r="J201" s="187">
        <v>41163</v>
      </c>
      <c r="K201" s="187">
        <v>41193</v>
      </c>
      <c r="L201" s="187">
        <v>41224</v>
      </c>
      <c r="M201" s="188">
        <v>41254</v>
      </c>
    </row>
    <row r="202" spans="1:15" ht="15" customHeight="1" x14ac:dyDescent="0.25">
      <c r="A202" s="3" t="s">
        <v>0</v>
      </c>
      <c r="B202" s="154">
        <v>4858</v>
      </c>
      <c r="C202" s="154">
        <v>4888</v>
      </c>
      <c r="D202" s="154">
        <v>5613</v>
      </c>
      <c r="E202" s="154">
        <v>5323</v>
      </c>
      <c r="F202" s="154">
        <v>5333</v>
      </c>
      <c r="G202" s="154">
        <v>5136</v>
      </c>
      <c r="H202" s="154">
        <v>4984</v>
      </c>
      <c r="I202" s="154">
        <v>4553</v>
      </c>
      <c r="J202" s="154">
        <v>4514</v>
      </c>
      <c r="K202" s="154">
        <v>4552</v>
      </c>
      <c r="L202" s="154">
        <v>4506</v>
      </c>
      <c r="M202" s="154">
        <v>4094</v>
      </c>
    </row>
    <row r="203" spans="1:15" ht="15" customHeight="1" x14ac:dyDescent="0.25">
      <c r="A203" s="3" t="s">
        <v>1</v>
      </c>
      <c r="B203" s="154">
        <v>2751</v>
      </c>
      <c r="C203" s="154">
        <v>2419</v>
      </c>
      <c r="D203" s="154">
        <v>2390</v>
      </c>
      <c r="E203" s="154">
        <v>2428</v>
      </c>
      <c r="F203" s="154">
        <v>2674</v>
      </c>
      <c r="G203" s="154">
        <v>2919</v>
      </c>
      <c r="H203" s="154">
        <v>2963</v>
      </c>
      <c r="I203" s="154">
        <v>2621</v>
      </c>
      <c r="J203" s="154">
        <v>2391</v>
      </c>
      <c r="K203" s="154">
        <v>2315</v>
      </c>
      <c r="L203" s="154">
        <v>2560</v>
      </c>
      <c r="M203" s="154">
        <v>2532</v>
      </c>
    </row>
    <row r="204" spans="1:15" ht="15" customHeight="1" x14ac:dyDescent="0.25">
      <c r="A204" s="25" t="s">
        <v>71</v>
      </c>
      <c r="B204" s="154">
        <v>1749</v>
      </c>
      <c r="C204" s="154">
        <v>1854</v>
      </c>
      <c r="D204" s="154">
        <v>1952</v>
      </c>
      <c r="E204" s="154">
        <v>1816</v>
      </c>
      <c r="F204" s="154">
        <v>1715</v>
      </c>
      <c r="G204" s="154">
        <v>1741</v>
      </c>
      <c r="H204" s="154">
        <v>1716</v>
      </c>
      <c r="I204" s="154">
        <v>1631</v>
      </c>
      <c r="J204" s="154">
        <v>1590</v>
      </c>
      <c r="K204" s="154">
        <v>1613</v>
      </c>
      <c r="L204" s="154">
        <v>1593</v>
      </c>
      <c r="M204" s="154">
        <v>1489</v>
      </c>
    </row>
    <row r="205" spans="1:15" ht="15" customHeight="1" x14ac:dyDescent="0.25">
      <c r="A205" s="3" t="s">
        <v>2</v>
      </c>
      <c r="B205" s="154">
        <v>760</v>
      </c>
      <c r="C205" s="154">
        <v>771</v>
      </c>
      <c r="D205" s="154">
        <v>846</v>
      </c>
      <c r="E205" s="154">
        <v>849</v>
      </c>
      <c r="F205" s="154">
        <v>882</v>
      </c>
      <c r="G205" s="154">
        <v>920</v>
      </c>
      <c r="H205" s="154">
        <v>934</v>
      </c>
      <c r="I205" s="154">
        <v>858</v>
      </c>
      <c r="J205" s="154">
        <v>846</v>
      </c>
      <c r="K205" s="154">
        <v>812</v>
      </c>
      <c r="L205" s="154">
        <v>829</v>
      </c>
      <c r="M205" s="154">
        <v>767</v>
      </c>
    </row>
    <row r="206" spans="1:15" ht="15" customHeight="1" x14ac:dyDescent="0.25">
      <c r="A206" s="3" t="s">
        <v>3</v>
      </c>
      <c r="B206" s="154">
        <v>995</v>
      </c>
      <c r="C206" s="154">
        <v>1019</v>
      </c>
      <c r="D206" s="154">
        <v>1122</v>
      </c>
      <c r="E206" s="154">
        <v>1200</v>
      </c>
      <c r="F206" s="154">
        <v>1194</v>
      </c>
      <c r="G206" s="154">
        <v>1288</v>
      </c>
      <c r="H206" s="154">
        <v>1319</v>
      </c>
      <c r="I206" s="154">
        <v>1272</v>
      </c>
      <c r="J206" s="154">
        <v>1171</v>
      </c>
      <c r="K206" s="154">
        <v>1032</v>
      </c>
      <c r="L206" s="154">
        <v>1045</v>
      </c>
      <c r="M206" s="211">
        <v>982</v>
      </c>
    </row>
    <row r="207" spans="1:15" ht="15" customHeight="1" x14ac:dyDescent="0.25">
      <c r="A207" s="25" t="s">
        <v>70</v>
      </c>
      <c r="B207" s="154">
        <v>335</v>
      </c>
      <c r="C207" s="154">
        <v>342</v>
      </c>
      <c r="D207" s="154">
        <v>385</v>
      </c>
      <c r="E207" s="154">
        <v>373</v>
      </c>
      <c r="F207" s="154">
        <v>377</v>
      </c>
      <c r="G207" s="154">
        <v>372</v>
      </c>
      <c r="H207" s="154">
        <v>370</v>
      </c>
      <c r="I207" s="154">
        <v>330</v>
      </c>
      <c r="J207" s="154">
        <v>327</v>
      </c>
      <c r="K207" s="154">
        <v>309</v>
      </c>
      <c r="L207" s="154">
        <v>352</v>
      </c>
      <c r="M207" s="154">
        <v>324</v>
      </c>
    </row>
    <row r="208" spans="1:15" ht="15" customHeight="1" x14ac:dyDescent="0.25">
      <c r="A208" s="26" t="s">
        <v>13</v>
      </c>
      <c r="B208" s="201">
        <v>11449</v>
      </c>
      <c r="C208" s="201">
        <v>11294</v>
      </c>
      <c r="D208" s="170">
        <v>12308</v>
      </c>
      <c r="E208" s="170">
        <v>11989</v>
      </c>
      <c r="F208" s="170">
        <v>12174</v>
      </c>
      <c r="G208" s="170">
        <v>12376</v>
      </c>
      <c r="H208" s="170">
        <v>12286</v>
      </c>
      <c r="I208" s="170">
        <v>11266</v>
      </c>
      <c r="J208" s="170">
        <v>10839</v>
      </c>
      <c r="K208" s="170">
        <v>10634</v>
      </c>
      <c r="L208" s="170">
        <v>10885</v>
      </c>
      <c r="M208" s="201">
        <v>10188</v>
      </c>
    </row>
    <row r="209" spans="1:14" ht="15" customHeight="1" x14ac:dyDescent="0.25">
      <c r="A209" s="26"/>
    </row>
    <row r="210" spans="1:14" ht="15" customHeight="1" x14ac:dyDescent="0.25">
      <c r="A210" s="3"/>
    </row>
    <row r="211" spans="1:14" ht="15" customHeight="1" thickBot="1" x14ac:dyDescent="0.3">
      <c r="A211" s="3"/>
      <c r="B211" s="297" t="s">
        <v>667</v>
      </c>
      <c r="C211" s="297"/>
      <c r="D211" s="297"/>
      <c r="E211" s="297"/>
      <c r="F211" s="297"/>
      <c r="G211" s="297"/>
      <c r="H211" s="297"/>
      <c r="I211" s="297"/>
      <c r="J211" s="297"/>
      <c r="K211" s="297"/>
      <c r="L211" s="297"/>
      <c r="M211" s="297"/>
    </row>
    <row r="212" spans="1:14" ht="15" customHeight="1" x14ac:dyDescent="0.25">
      <c r="A212" s="3"/>
      <c r="B212" s="186">
        <v>40909</v>
      </c>
      <c r="C212" s="187">
        <v>40950</v>
      </c>
      <c r="D212" s="187">
        <v>40979</v>
      </c>
      <c r="E212" s="187">
        <v>41010</v>
      </c>
      <c r="F212" s="187">
        <v>41040</v>
      </c>
      <c r="G212" s="187">
        <v>41071</v>
      </c>
      <c r="H212" s="187">
        <v>41101</v>
      </c>
      <c r="I212" s="187">
        <v>41132</v>
      </c>
      <c r="J212" s="187">
        <v>41163</v>
      </c>
      <c r="K212" s="187">
        <v>41193</v>
      </c>
      <c r="L212" s="187">
        <v>41224</v>
      </c>
      <c r="M212" s="188">
        <v>41254</v>
      </c>
    </row>
    <row r="213" spans="1:14" ht="15" customHeight="1" x14ac:dyDescent="0.25">
      <c r="A213" s="3" t="s">
        <v>0</v>
      </c>
      <c r="B213" s="9">
        <v>0.48099999999999998</v>
      </c>
      <c r="C213" s="9">
        <v>0.48</v>
      </c>
      <c r="D213" s="9">
        <v>0.47499999999999998</v>
      </c>
      <c r="E213" s="9">
        <v>0.48399999999999999</v>
      </c>
      <c r="F213" s="9">
        <v>0.48599999999999999</v>
      </c>
      <c r="G213" s="9">
        <v>0.48499999999999999</v>
      </c>
      <c r="H213" s="9">
        <v>0.47699999999999998</v>
      </c>
      <c r="I213" s="9">
        <v>0.47799999999999998</v>
      </c>
      <c r="J213" s="9">
        <v>0.48099999999999998</v>
      </c>
      <c r="K213" s="9">
        <v>0.48299999999999998</v>
      </c>
      <c r="L213" s="9">
        <v>0.49</v>
      </c>
      <c r="M213" s="9">
        <v>0.49399999999999999</v>
      </c>
      <c r="N213" s="207"/>
    </row>
    <row r="214" spans="1:14" ht="15" customHeight="1" x14ac:dyDescent="0.25">
      <c r="A214" s="3" t="s">
        <v>1</v>
      </c>
      <c r="B214" s="9">
        <v>0.69699999999999995</v>
      </c>
      <c r="C214" s="9">
        <v>0.69099999999999995</v>
      </c>
      <c r="D214" s="9">
        <v>0.69199999999999995</v>
      </c>
      <c r="E214" s="9">
        <v>0.69099999999999995</v>
      </c>
      <c r="F214" s="9">
        <v>0.68700000000000006</v>
      </c>
      <c r="G214" s="9">
        <v>0.67400000000000004</v>
      </c>
      <c r="H214" s="9">
        <v>0.67</v>
      </c>
      <c r="I214" s="9">
        <v>0.66700000000000004</v>
      </c>
      <c r="J214" s="9">
        <v>0.68500000000000005</v>
      </c>
      <c r="K214" s="9">
        <v>0.68500000000000005</v>
      </c>
      <c r="L214" s="9">
        <v>0.69199999999999995</v>
      </c>
      <c r="M214" s="9">
        <v>0.69699999999999995</v>
      </c>
      <c r="N214" s="207"/>
    </row>
    <row r="215" spans="1:14" ht="15" customHeight="1" x14ac:dyDescent="0.25">
      <c r="A215" s="25" t="s">
        <v>71</v>
      </c>
      <c r="B215" s="9">
        <v>1.5469999999999999</v>
      </c>
      <c r="C215" s="9">
        <v>1.544</v>
      </c>
      <c r="D215" s="9">
        <v>1.5169999999999999</v>
      </c>
      <c r="E215" s="9">
        <v>1.5069999999999999</v>
      </c>
      <c r="F215" s="9">
        <v>1.502</v>
      </c>
      <c r="G215" s="9">
        <v>1.496</v>
      </c>
      <c r="H215" s="9">
        <v>1.4770000000000001</v>
      </c>
      <c r="I215" s="9">
        <v>1.4610000000000001</v>
      </c>
      <c r="J215" s="9">
        <v>1.4730000000000001</v>
      </c>
      <c r="K215" s="9">
        <v>1.472</v>
      </c>
      <c r="L215" s="9">
        <v>1.488</v>
      </c>
      <c r="M215" s="9">
        <v>1.4870000000000001</v>
      </c>
      <c r="N215" s="207"/>
    </row>
    <row r="216" spans="1:14" ht="15" customHeight="1" x14ac:dyDescent="0.25">
      <c r="A216" s="3" t="s">
        <v>2</v>
      </c>
      <c r="B216" s="9">
        <v>0.84099999999999997</v>
      </c>
      <c r="C216" s="9">
        <v>0.83699999999999997</v>
      </c>
      <c r="D216" s="9">
        <v>0.84099999999999997</v>
      </c>
      <c r="E216" s="9">
        <v>0.83499999999999996</v>
      </c>
      <c r="F216" s="9">
        <v>0.82099999999999995</v>
      </c>
      <c r="G216" s="9">
        <v>0.80700000000000005</v>
      </c>
      <c r="H216" s="9">
        <v>0.79</v>
      </c>
      <c r="I216" s="9">
        <v>0.79300000000000004</v>
      </c>
      <c r="J216" s="9">
        <v>0.80800000000000005</v>
      </c>
      <c r="K216" s="9">
        <v>0.82099999999999995</v>
      </c>
      <c r="L216" s="9">
        <v>0.82</v>
      </c>
      <c r="M216" s="9">
        <v>0.83499999999999996</v>
      </c>
      <c r="N216" s="207"/>
    </row>
    <row r="217" spans="1:14" ht="15" customHeight="1" x14ac:dyDescent="0.25">
      <c r="A217" s="3" t="s">
        <v>3</v>
      </c>
      <c r="B217" s="9">
        <v>1.2230000000000001</v>
      </c>
      <c r="C217" s="9">
        <v>1.206</v>
      </c>
      <c r="D217" s="9">
        <v>1.216</v>
      </c>
      <c r="E217" s="9">
        <v>1.232</v>
      </c>
      <c r="F217" s="9">
        <v>1.2470000000000001</v>
      </c>
      <c r="G217" s="9">
        <v>1.264</v>
      </c>
      <c r="H217" s="9">
        <v>1.282</v>
      </c>
      <c r="I217" s="9">
        <v>1.294</v>
      </c>
      <c r="J217" s="9">
        <v>1.3009999999999999</v>
      </c>
      <c r="K217" s="9">
        <v>1.2909999999999999</v>
      </c>
      <c r="L217" s="9">
        <v>1.2929999999999999</v>
      </c>
      <c r="M217" s="9">
        <v>1.298</v>
      </c>
      <c r="N217" s="207"/>
    </row>
    <row r="218" spans="1:14" ht="15" customHeight="1" x14ac:dyDescent="0.25">
      <c r="A218" s="25" t="s">
        <v>70</v>
      </c>
      <c r="B218" s="9">
        <v>1.6970000000000001</v>
      </c>
      <c r="C218" s="9">
        <v>1.639</v>
      </c>
      <c r="D218" s="9">
        <v>1.647</v>
      </c>
      <c r="E218" s="9">
        <v>1.6479999999999999</v>
      </c>
      <c r="F218" s="9">
        <v>1.649</v>
      </c>
      <c r="G218" s="9">
        <v>1.649</v>
      </c>
      <c r="H218" s="9">
        <v>1.6439999999999999</v>
      </c>
      <c r="I218" s="9">
        <v>1.657</v>
      </c>
      <c r="J218" s="9">
        <v>1.6930000000000001</v>
      </c>
      <c r="K218" s="9">
        <v>1.7230000000000001</v>
      </c>
      <c r="L218" s="9">
        <v>1.7150000000000001</v>
      </c>
      <c r="M218" s="9">
        <v>1.7090000000000001</v>
      </c>
      <c r="N218" s="208"/>
    </row>
    <row r="219" spans="1:14" ht="15" customHeight="1" x14ac:dyDescent="0.25">
      <c r="A219" s="27" t="s">
        <v>13</v>
      </c>
      <c r="B219" s="171">
        <v>0.82</v>
      </c>
      <c r="C219" s="171">
        <v>0.82499999999999996</v>
      </c>
      <c r="D219" s="171">
        <v>0.81100000000000005</v>
      </c>
      <c r="E219" s="171">
        <v>0.81699999999999995</v>
      </c>
      <c r="F219" s="171">
        <v>0.80800000000000005</v>
      </c>
      <c r="G219" s="171">
        <v>0.81200000000000006</v>
      </c>
      <c r="H219" s="171">
        <v>0.80900000000000005</v>
      </c>
      <c r="I219" s="171">
        <v>0.81499999999999995</v>
      </c>
      <c r="J219" s="171">
        <v>0.82199999999999995</v>
      </c>
      <c r="K219" s="171">
        <v>0.81699999999999995</v>
      </c>
      <c r="L219" s="171">
        <v>0.82499999999999996</v>
      </c>
      <c r="M219" s="171">
        <v>0.83099999999999996</v>
      </c>
      <c r="N219" s="209"/>
    </row>
    <row r="220" spans="1:14" ht="15" customHeight="1" x14ac:dyDescent="0.25">
      <c r="A220" s="27"/>
    </row>
    <row r="221" spans="1:14" ht="15" customHeight="1" x14ac:dyDescent="0.25">
      <c r="A221" s="3"/>
      <c r="E221" s="109"/>
    </row>
    <row r="222" spans="1:14" ht="15" customHeight="1" thickBot="1" x14ac:dyDescent="0.3">
      <c r="A222" s="3"/>
      <c r="B222" s="297" t="s">
        <v>668</v>
      </c>
      <c r="C222" s="297"/>
      <c r="D222" s="297"/>
      <c r="E222" s="297"/>
      <c r="F222" s="297"/>
      <c r="G222" s="297"/>
      <c r="H222" s="297"/>
      <c r="I222" s="297"/>
      <c r="J222" s="297"/>
      <c r="K222" s="297"/>
      <c r="L222" s="297"/>
      <c r="M222" s="297"/>
    </row>
    <row r="223" spans="1:14" ht="15" customHeight="1" x14ac:dyDescent="0.25">
      <c r="A223" s="3"/>
      <c r="B223" s="186">
        <v>40909</v>
      </c>
      <c r="C223" s="187">
        <v>40950</v>
      </c>
      <c r="D223" s="187">
        <v>40979</v>
      </c>
      <c r="E223" s="187">
        <v>41010</v>
      </c>
      <c r="F223" s="187">
        <v>41040</v>
      </c>
      <c r="G223" s="187">
        <v>41071</v>
      </c>
      <c r="H223" s="187">
        <v>41101</v>
      </c>
      <c r="I223" s="187">
        <v>41132</v>
      </c>
      <c r="J223" s="187">
        <v>41163</v>
      </c>
      <c r="K223" s="187">
        <v>41193</v>
      </c>
      <c r="L223" s="187">
        <v>41224</v>
      </c>
      <c r="M223" s="188">
        <v>41254</v>
      </c>
    </row>
    <row r="224" spans="1:14" ht="15" customHeight="1" x14ac:dyDescent="0.25">
      <c r="A224" s="3" t="s">
        <v>33</v>
      </c>
      <c r="B224" s="154">
        <v>9492</v>
      </c>
      <c r="C224" s="154">
        <v>10545</v>
      </c>
      <c r="D224" s="154">
        <v>10464</v>
      </c>
      <c r="E224" s="154">
        <v>9095</v>
      </c>
      <c r="F224" s="154">
        <v>11308</v>
      </c>
      <c r="G224" s="154">
        <v>11348</v>
      </c>
      <c r="H224" s="154">
        <v>8841</v>
      </c>
      <c r="I224" s="154">
        <v>8850</v>
      </c>
      <c r="J224" s="154">
        <v>10330</v>
      </c>
      <c r="K224" s="154">
        <v>8556</v>
      </c>
      <c r="L224" s="154">
        <v>9670</v>
      </c>
      <c r="M224" s="154">
        <v>8482</v>
      </c>
    </row>
    <row r="225" spans="1:13" ht="15" customHeight="1" x14ac:dyDescent="0.25">
      <c r="A225" s="3" t="s">
        <v>34</v>
      </c>
      <c r="B225" s="154">
        <v>1336</v>
      </c>
      <c r="C225" s="154">
        <v>1374</v>
      </c>
      <c r="D225" s="154">
        <v>1335</v>
      </c>
      <c r="E225" s="154">
        <v>969</v>
      </c>
      <c r="F225" s="154">
        <v>1224</v>
      </c>
      <c r="G225" s="154">
        <v>1128</v>
      </c>
      <c r="H225" s="154">
        <v>1051</v>
      </c>
      <c r="I225" s="154">
        <v>913</v>
      </c>
      <c r="J225" s="154">
        <v>980</v>
      </c>
      <c r="K225" s="154">
        <v>798</v>
      </c>
      <c r="L225" s="154">
        <v>795</v>
      </c>
      <c r="M225" s="154">
        <v>649</v>
      </c>
    </row>
    <row r="226" spans="1:13" ht="15" customHeight="1" x14ac:dyDescent="0.25">
      <c r="A226" s="3" t="s">
        <v>19</v>
      </c>
      <c r="B226" s="154">
        <v>208</v>
      </c>
      <c r="C226" s="154">
        <v>225</v>
      </c>
      <c r="D226" s="154">
        <v>252</v>
      </c>
      <c r="E226" s="154">
        <v>219</v>
      </c>
      <c r="F226" s="154">
        <v>225</v>
      </c>
      <c r="G226" s="154">
        <v>271</v>
      </c>
      <c r="H226" s="154">
        <v>198</v>
      </c>
      <c r="I226" s="154">
        <v>185</v>
      </c>
      <c r="J226" s="154">
        <v>248</v>
      </c>
      <c r="K226" s="154">
        <v>188</v>
      </c>
      <c r="L226" s="154">
        <v>229</v>
      </c>
      <c r="M226" s="154">
        <v>214</v>
      </c>
    </row>
    <row r="227" spans="1:13" ht="15" customHeight="1" x14ac:dyDescent="0.25">
      <c r="A227" s="26" t="s">
        <v>35</v>
      </c>
      <c r="B227" s="201">
        <v>11037</v>
      </c>
      <c r="C227" s="201">
        <v>12144</v>
      </c>
      <c r="D227" s="201">
        <v>12052</v>
      </c>
      <c r="E227" s="201">
        <v>10282</v>
      </c>
      <c r="F227" s="201">
        <v>12757</v>
      </c>
      <c r="G227" s="201">
        <v>12747</v>
      </c>
      <c r="H227" s="201">
        <v>10091</v>
      </c>
      <c r="I227" s="201">
        <v>9947</v>
      </c>
      <c r="J227" s="201">
        <v>11558</v>
      </c>
      <c r="K227" s="201">
        <v>9453</v>
      </c>
      <c r="L227" s="201">
        <v>10694</v>
      </c>
      <c r="M227" s="201">
        <v>9345</v>
      </c>
    </row>
    <row r="228" spans="1:13" ht="15" customHeight="1" x14ac:dyDescent="0.25">
      <c r="A228" s="3" t="s">
        <v>10</v>
      </c>
      <c r="B228" s="154">
        <v>582</v>
      </c>
      <c r="C228" s="154">
        <v>624</v>
      </c>
      <c r="D228" s="154">
        <v>464</v>
      </c>
      <c r="E228" s="154">
        <v>412</v>
      </c>
      <c r="F228" s="154">
        <v>489</v>
      </c>
      <c r="G228" s="154">
        <v>400</v>
      </c>
      <c r="H228" s="154">
        <v>330</v>
      </c>
      <c r="I228" s="154">
        <v>373</v>
      </c>
      <c r="J228" s="154">
        <v>370</v>
      </c>
      <c r="K228" s="154">
        <v>335</v>
      </c>
      <c r="L228" s="154">
        <v>351</v>
      </c>
      <c r="M228" s="154">
        <v>300</v>
      </c>
    </row>
    <row r="229" spans="1:13" ht="15" customHeight="1" x14ac:dyDescent="0.25">
      <c r="A229" s="27" t="s">
        <v>32</v>
      </c>
      <c r="B229" s="201">
        <v>11619</v>
      </c>
      <c r="C229" s="201">
        <v>12768</v>
      </c>
      <c r="D229" s="170">
        <v>12516</v>
      </c>
      <c r="E229" s="170">
        <v>10694</v>
      </c>
      <c r="F229" s="170">
        <v>13245</v>
      </c>
      <c r="G229" s="170">
        <v>13147</v>
      </c>
      <c r="H229" s="170">
        <v>10421</v>
      </c>
      <c r="I229" s="170">
        <v>10320</v>
      </c>
      <c r="J229" s="170">
        <v>11928</v>
      </c>
      <c r="K229" s="170">
        <v>9878</v>
      </c>
      <c r="L229" s="170">
        <v>11045</v>
      </c>
      <c r="M229" s="170">
        <v>9645</v>
      </c>
    </row>
    <row r="230" spans="1:13" ht="15" customHeight="1" x14ac:dyDescent="0.25">
      <c r="A230" s="27"/>
      <c r="B230" s="178"/>
      <c r="C230" s="178"/>
      <c r="D230" s="178"/>
      <c r="E230" s="178"/>
      <c r="F230" s="178"/>
      <c r="G230" s="178"/>
      <c r="H230" s="178"/>
      <c r="I230" s="202"/>
      <c r="J230" s="178"/>
      <c r="K230" s="178"/>
      <c r="L230" s="178"/>
      <c r="M230" s="178"/>
    </row>
    <row r="231" spans="1:13" ht="15" customHeight="1" thickBot="1" x14ac:dyDescent="0.3">
      <c r="A231" s="3"/>
      <c r="B231" s="297" t="s">
        <v>669</v>
      </c>
      <c r="C231" s="297"/>
      <c r="D231" s="297"/>
      <c r="E231" s="297"/>
      <c r="F231" s="297"/>
      <c r="G231" s="297"/>
      <c r="H231" s="297"/>
      <c r="I231" s="297"/>
      <c r="J231" s="297"/>
      <c r="K231" s="297"/>
      <c r="L231" s="297"/>
      <c r="M231" s="297"/>
    </row>
    <row r="232" spans="1:13" ht="15" customHeight="1" x14ac:dyDescent="0.25">
      <c r="A232" s="3"/>
      <c r="B232" s="186">
        <v>40909</v>
      </c>
      <c r="C232" s="187">
        <v>40950</v>
      </c>
      <c r="D232" s="187">
        <v>40979</v>
      </c>
      <c r="E232" s="187">
        <v>41010</v>
      </c>
      <c r="F232" s="187">
        <v>41040</v>
      </c>
      <c r="G232" s="187">
        <v>41071</v>
      </c>
      <c r="H232" s="187">
        <v>41101</v>
      </c>
      <c r="I232" s="187">
        <v>41132</v>
      </c>
      <c r="J232" s="187">
        <v>41163</v>
      </c>
      <c r="K232" s="187">
        <v>41193</v>
      </c>
      <c r="L232" s="187">
        <v>41224</v>
      </c>
      <c r="M232" s="188">
        <v>41254</v>
      </c>
    </row>
    <row r="233" spans="1:13" ht="15" customHeight="1" x14ac:dyDescent="0.25">
      <c r="A233" s="3" t="s">
        <v>31</v>
      </c>
      <c r="B233" s="9">
        <v>0.75</v>
      </c>
      <c r="C233" s="9">
        <v>0.746</v>
      </c>
      <c r="D233" s="9">
        <v>0.73699999999999999</v>
      </c>
      <c r="E233" s="9">
        <v>0.749</v>
      </c>
      <c r="F233" s="9">
        <v>0.747</v>
      </c>
      <c r="G233" s="9">
        <v>0.75</v>
      </c>
      <c r="H233" s="9">
        <v>0.747</v>
      </c>
      <c r="I233" s="9">
        <v>0.753</v>
      </c>
      <c r="J233" s="9">
        <v>0.75700000000000001</v>
      </c>
      <c r="K233" s="9">
        <v>0.752</v>
      </c>
      <c r="L233" s="9">
        <v>0.76200000000000001</v>
      </c>
      <c r="M233" s="9">
        <v>0.77100000000000002</v>
      </c>
    </row>
    <row r="234" spans="1:13" ht="15" customHeight="1" x14ac:dyDescent="0.25">
      <c r="A234" s="3" t="s">
        <v>10</v>
      </c>
      <c r="B234" s="9">
        <v>2.33</v>
      </c>
      <c r="C234" s="9">
        <v>2.4239999999999999</v>
      </c>
      <c r="D234" s="9">
        <v>2.3879999999999999</v>
      </c>
      <c r="E234" s="9">
        <v>2.3809999999999998</v>
      </c>
      <c r="F234" s="9">
        <v>2.3940000000000001</v>
      </c>
      <c r="G234" s="9">
        <v>2.5099999999999998</v>
      </c>
      <c r="H234" s="9">
        <v>2.6059999999999999</v>
      </c>
      <c r="I234" s="9">
        <v>2.65</v>
      </c>
      <c r="J234" s="9">
        <v>2.7189999999999999</v>
      </c>
      <c r="K234" s="9">
        <v>2.7</v>
      </c>
      <c r="L234" s="9">
        <v>2.7269999999999999</v>
      </c>
      <c r="M234" s="9">
        <v>2.6459999999999999</v>
      </c>
    </row>
    <row r="235" spans="1:13" ht="15" customHeight="1" x14ac:dyDescent="0.25">
      <c r="A235" s="27" t="s">
        <v>32</v>
      </c>
      <c r="B235" s="171">
        <v>0.82</v>
      </c>
      <c r="C235" s="171">
        <v>0.82499999999999996</v>
      </c>
      <c r="D235" s="171">
        <v>0.81100000000000005</v>
      </c>
      <c r="E235" s="171">
        <v>0.81699999999999995</v>
      </c>
      <c r="F235" s="171">
        <v>0.80800000000000005</v>
      </c>
      <c r="G235" s="171">
        <v>0.81200000000000006</v>
      </c>
      <c r="H235" s="171">
        <v>0.80900000000000005</v>
      </c>
      <c r="I235" s="171">
        <v>0.81499999999999995</v>
      </c>
      <c r="J235" s="171">
        <v>0.82199999999999995</v>
      </c>
      <c r="K235" s="171">
        <v>0.81699999999999995</v>
      </c>
      <c r="L235" s="171">
        <v>0.82499999999999996</v>
      </c>
      <c r="M235" s="171">
        <v>0.83099999999999996</v>
      </c>
    </row>
    <row r="236" spans="1:13" ht="25.5" customHeight="1" x14ac:dyDescent="0.25">
      <c r="A236" s="295" t="s">
        <v>674</v>
      </c>
      <c r="B236" s="295"/>
      <c r="C236" s="295"/>
      <c r="D236" s="295"/>
      <c r="E236" s="295"/>
      <c r="F236" s="295"/>
      <c r="G236" s="295"/>
      <c r="H236" s="295"/>
      <c r="I236" s="295"/>
      <c r="J236" s="295"/>
      <c r="K236" s="295"/>
      <c r="L236" s="295"/>
      <c r="M236" s="295"/>
    </row>
    <row r="237" spans="1:13" ht="22.5" customHeight="1" x14ac:dyDescent="0.25">
      <c r="A237" s="179">
        <v>2011</v>
      </c>
      <c r="B237" s="296" t="s">
        <v>664</v>
      </c>
      <c r="C237" s="296"/>
      <c r="D237" s="296"/>
      <c r="E237" s="296"/>
      <c r="F237" s="296"/>
      <c r="G237" s="296"/>
      <c r="H237" s="296"/>
      <c r="I237" s="296"/>
      <c r="J237" s="296"/>
      <c r="K237" s="296"/>
      <c r="L237" s="296"/>
      <c r="M237" s="296"/>
    </row>
    <row r="238" spans="1:13" x14ac:dyDescent="0.25">
      <c r="A238" s="8" t="s">
        <v>72</v>
      </c>
      <c r="B238" s="92">
        <v>20</v>
      </c>
      <c r="C238" s="92">
        <v>19</v>
      </c>
      <c r="D238" s="92">
        <v>23</v>
      </c>
      <c r="E238" s="92">
        <v>20</v>
      </c>
      <c r="F238" s="92">
        <v>21</v>
      </c>
      <c r="G238" s="92">
        <v>22</v>
      </c>
      <c r="H238" s="92">
        <v>20</v>
      </c>
      <c r="I238" s="92">
        <v>23</v>
      </c>
      <c r="J238" s="92">
        <v>21</v>
      </c>
      <c r="K238" s="92">
        <v>21</v>
      </c>
      <c r="L238" s="92">
        <v>21</v>
      </c>
      <c r="M238" s="92">
        <v>21</v>
      </c>
    </row>
    <row r="239" spans="1:13" ht="15.75" thickBot="1" x14ac:dyDescent="0.3">
      <c r="A239" s="3"/>
      <c r="B239" s="297" t="s">
        <v>665</v>
      </c>
      <c r="C239" s="297"/>
      <c r="D239" s="297"/>
      <c r="E239" s="297"/>
      <c r="F239" s="297"/>
      <c r="G239" s="297"/>
      <c r="H239" s="297"/>
      <c r="I239" s="297"/>
      <c r="J239" s="297"/>
      <c r="K239" s="297"/>
      <c r="L239" s="297"/>
      <c r="M239" s="297"/>
    </row>
    <row r="240" spans="1:13" ht="15" customHeight="1" x14ac:dyDescent="0.25">
      <c r="A240" s="3"/>
      <c r="B240" s="186">
        <v>40544</v>
      </c>
      <c r="C240" s="187">
        <v>40585</v>
      </c>
      <c r="D240" s="187">
        <v>40613</v>
      </c>
      <c r="E240" s="187">
        <v>40644</v>
      </c>
      <c r="F240" s="187">
        <v>40674</v>
      </c>
      <c r="G240" s="187">
        <v>40705</v>
      </c>
      <c r="H240" s="187">
        <v>40735</v>
      </c>
      <c r="I240" s="187">
        <v>40766</v>
      </c>
      <c r="J240" s="187">
        <v>40797</v>
      </c>
      <c r="K240" s="187">
        <v>40827</v>
      </c>
      <c r="L240" s="187">
        <v>40858</v>
      </c>
      <c r="M240" s="188">
        <v>40888</v>
      </c>
    </row>
    <row r="241" spans="1:26" x14ac:dyDescent="0.25">
      <c r="A241" s="3" t="s">
        <v>0</v>
      </c>
      <c r="B241" s="154">
        <v>5312</v>
      </c>
      <c r="C241" s="154">
        <v>7368</v>
      </c>
      <c r="D241" s="154">
        <v>6611</v>
      </c>
      <c r="E241" s="154">
        <v>5734</v>
      </c>
      <c r="F241" s="154">
        <v>6494</v>
      </c>
      <c r="G241" s="154">
        <v>7056</v>
      </c>
      <c r="H241" s="154">
        <v>6121</v>
      </c>
      <c r="I241" s="154">
        <v>7979</v>
      </c>
      <c r="J241" s="154">
        <v>5296</v>
      </c>
      <c r="K241" s="154">
        <v>4799</v>
      </c>
      <c r="L241" s="154">
        <v>5850</v>
      </c>
      <c r="M241" s="154">
        <v>3539</v>
      </c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</row>
    <row r="242" spans="1:26" x14ac:dyDescent="0.25">
      <c r="A242" s="3" t="s">
        <v>1</v>
      </c>
      <c r="B242" s="154">
        <v>2553</v>
      </c>
      <c r="C242" s="154">
        <v>2554</v>
      </c>
      <c r="D242" s="154">
        <v>3504</v>
      </c>
      <c r="E242" s="154">
        <v>2224</v>
      </c>
      <c r="F242" s="154">
        <v>2735</v>
      </c>
      <c r="G242" s="154">
        <v>3504</v>
      </c>
      <c r="H242" s="154">
        <v>2883</v>
      </c>
      <c r="I242" s="154">
        <v>4726</v>
      </c>
      <c r="J242" s="154">
        <v>4392</v>
      </c>
      <c r="K242" s="154">
        <v>3439</v>
      </c>
      <c r="L242" s="154">
        <v>3190</v>
      </c>
      <c r="M242" s="154">
        <v>2811</v>
      </c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</row>
    <row r="243" spans="1:26" x14ac:dyDescent="0.25">
      <c r="A243" s="25" t="s">
        <v>71</v>
      </c>
      <c r="B243" s="154">
        <v>2011</v>
      </c>
      <c r="C243" s="154">
        <v>2150</v>
      </c>
      <c r="D243" s="154">
        <v>1794</v>
      </c>
      <c r="E243" s="154">
        <v>1679</v>
      </c>
      <c r="F243" s="154">
        <v>1826</v>
      </c>
      <c r="G243" s="154">
        <v>1761</v>
      </c>
      <c r="H243" s="154">
        <v>1447</v>
      </c>
      <c r="I243" s="154">
        <v>1848</v>
      </c>
      <c r="J243" s="154">
        <v>1688</v>
      </c>
      <c r="K243" s="154">
        <v>1876</v>
      </c>
      <c r="L243" s="154">
        <v>1821</v>
      </c>
      <c r="M243" s="154">
        <v>1416</v>
      </c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</row>
    <row r="244" spans="1:26" x14ac:dyDescent="0.25">
      <c r="A244" s="3" t="s">
        <v>2</v>
      </c>
      <c r="B244" s="154">
        <v>939</v>
      </c>
      <c r="C244" s="154">
        <v>933</v>
      </c>
      <c r="D244" s="154">
        <v>1003</v>
      </c>
      <c r="E244" s="154">
        <v>796</v>
      </c>
      <c r="F244" s="154">
        <v>972</v>
      </c>
      <c r="G244" s="154">
        <v>977</v>
      </c>
      <c r="H244" s="154">
        <v>885</v>
      </c>
      <c r="I244" s="154">
        <v>991</v>
      </c>
      <c r="J244" s="154">
        <v>1083</v>
      </c>
      <c r="K244" s="154">
        <v>926</v>
      </c>
      <c r="L244" s="154">
        <v>811</v>
      </c>
      <c r="M244" s="154">
        <v>724</v>
      </c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</row>
    <row r="245" spans="1:26" x14ac:dyDescent="0.25">
      <c r="A245" s="3" t="s">
        <v>3</v>
      </c>
      <c r="B245" s="154">
        <v>1056</v>
      </c>
      <c r="C245" s="154">
        <v>1315</v>
      </c>
      <c r="D245" s="154">
        <v>1108</v>
      </c>
      <c r="E245" s="154">
        <v>1284</v>
      </c>
      <c r="F245" s="154">
        <v>967</v>
      </c>
      <c r="G245" s="154">
        <v>1228</v>
      </c>
      <c r="H245" s="154">
        <v>955</v>
      </c>
      <c r="I245" s="154">
        <v>1030</v>
      </c>
      <c r="J245" s="154">
        <v>1107</v>
      </c>
      <c r="K245" s="154">
        <v>1078</v>
      </c>
      <c r="L245" s="154">
        <v>1112</v>
      </c>
      <c r="M245" s="154">
        <v>821</v>
      </c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</row>
    <row r="246" spans="1:26" x14ac:dyDescent="0.25">
      <c r="A246" s="25" t="s">
        <v>70</v>
      </c>
      <c r="B246" s="154">
        <v>412</v>
      </c>
      <c r="C246" s="154">
        <v>352</v>
      </c>
      <c r="D246" s="154">
        <v>366</v>
      </c>
      <c r="E246" s="154">
        <v>424</v>
      </c>
      <c r="F246" s="154">
        <v>463</v>
      </c>
      <c r="G246" s="154">
        <v>326</v>
      </c>
      <c r="H246" s="154">
        <v>377</v>
      </c>
      <c r="I246" s="154">
        <v>522</v>
      </c>
      <c r="J246" s="154">
        <v>453</v>
      </c>
      <c r="K246" s="154">
        <v>303</v>
      </c>
      <c r="L246" s="154">
        <v>373</v>
      </c>
      <c r="M246" s="154">
        <v>268</v>
      </c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</row>
    <row r="247" spans="1:26" x14ac:dyDescent="0.25">
      <c r="A247" s="26" t="s">
        <v>13</v>
      </c>
      <c r="B247" s="201">
        <v>12282</v>
      </c>
      <c r="C247" s="201">
        <v>14672</v>
      </c>
      <c r="D247" s="201">
        <v>14385</v>
      </c>
      <c r="E247" s="201">
        <v>12143</v>
      </c>
      <c r="F247" s="201">
        <v>13458</v>
      </c>
      <c r="G247" s="201">
        <v>14853</v>
      </c>
      <c r="H247" s="201">
        <v>12669</v>
      </c>
      <c r="I247" s="201">
        <v>17095</v>
      </c>
      <c r="J247" s="201">
        <v>14018</v>
      </c>
      <c r="K247" s="201">
        <v>12421</v>
      </c>
      <c r="L247" s="201">
        <v>13156</v>
      </c>
      <c r="M247" s="201">
        <v>9580</v>
      </c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</row>
    <row r="248" spans="1:26" x14ac:dyDescent="0.25">
      <c r="A248" s="26"/>
    </row>
    <row r="249" spans="1:26" x14ac:dyDescent="0.25">
      <c r="A249" s="26"/>
    </row>
    <row r="250" spans="1:26" ht="15.75" thickBot="1" x14ac:dyDescent="0.3">
      <c r="A250" s="3"/>
      <c r="B250" s="297" t="s">
        <v>666</v>
      </c>
      <c r="C250" s="297"/>
      <c r="D250" s="297"/>
      <c r="E250" s="297"/>
      <c r="F250" s="297"/>
      <c r="G250" s="297"/>
      <c r="H250" s="297"/>
      <c r="I250" s="297"/>
      <c r="J250" s="297"/>
      <c r="K250" s="297"/>
      <c r="L250" s="297"/>
      <c r="M250" s="297"/>
    </row>
    <row r="251" spans="1:26" x14ac:dyDescent="0.25">
      <c r="A251" s="3"/>
      <c r="B251" s="186">
        <v>40544</v>
      </c>
      <c r="C251" s="187">
        <v>40585</v>
      </c>
      <c r="D251" s="187">
        <v>40613</v>
      </c>
      <c r="E251" s="187">
        <v>40644</v>
      </c>
      <c r="F251" s="187">
        <v>40674</v>
      </c>
      <c r="G251" s="187">
        <v>40705</v>
      </c>
      <c r="H251" s="187">
        <v>40725</v>
      </c>
      <c r="I251" s="187">
        <v>40766</v>
      </c>
      <c r="J251" s="187">
        <v>40797</v>
      </c>
      <c r="K251" s="187">
        <v>40827</v>
      </c>
      <c r="L251" s="187">
        <v>40858</v>
      </c>
      <c r="M251" s="188">
        <v>40888</v>
      </c>
    </row>
    <row r="252" spans="1:26" x14ac:dyDescent="0.25">
      <c r="A252" s="3" t="s">
        <v>0</v>
      </c>
      <c r="B252" s="154">
        <v>5767</v>
      </c>
      <c r="C252" s="154">
        <v>5851</v>
      </c>
      <c r="D252" s="154">
        <v>6424</v>
      </c>
      <c r="E252" s="154">
        <v>6560</v>
      </c>
      <c r="F252" s="154">
        <v>6299</v>
      </c>
      <c r="G252" s="154">
        <v>6449</v>
      </c>
      <c r="H252" s="154">
        <v>6572</v>
      </c>
      <c r="I252" s="154">
        <v>7095</v>
      </c>
      <c r="J252" s="154">
        <v>6518</v>
      </c>
      <c r="K252" s="154">
        <v>6085</v>
      </c>
      <c r="L252" s="154">
        <v>5315</v>
      </c>
      <c r="M252" s="154">
        <v>4729</v>
      </c>
    </row>
    <row r="253" spans="1:26" x14ac:dyDescent="0.25">
      <c r="A253" s="3" t="s">
        <v>1</v>
      </c>
      <c r="B253" s="154">
        <v>2510</v>
      </c>
      <c r="C253" s="154">
        <v>2407</v>
      </c>
      <c r="D253" s="154">
        <v>2906</v>
      </c>
      <c r="E253" s="154">
        <v>2800</v>
      </c>
      <c r="F253" s="154">
        <v>2852</v>
      </c>
      <c r="G253" s="154">
        <v>2842</v>
      </c>
      <c r="H253" s="154">
        <v>3051</v>
      </c>
      <c r="I253" s="154">
        <v>3745</v>
      </c>
      <c r="J253" s="154">
        <v>4040</v>
      </c>
      <c r="K253" s="154">
        <v>4202</v>
      </c>
      <c r="L253" s="154">
        <v>3673</v>
      </c>
      <c r="M253" s="154">
        <v>3147</v>
      </c>
    </row>
    <row r="254" spans="1:26" x14ac:dyDescent="0.25">
      <c r="A254" s="25" t="s">
        <v>71</v>
      </c>
      <c r="B254" s="154">
        <v>1674</v>
      </c>
      <c r="C254" s="154">
        <v>1846</v>
      </c>
      <c r="D254" s="154">
        <v>1973</v>
      </c>
      <c r="E254" s="154">
        <v>1866</v>
      </c>
      <c r="F254" s="154">
        <v>1769</v>
      </c>
      <c r="G254" s="154">
        <v>1757</v>
      </c>
      <c r="H254" s="154">
        <v>1683</v>
      </c>
      <c r="I254" s="154">
        <v>1695</v>
      </c>
      <c r="J254" s="154">
        <v>1670</v>
      </c>
      <c r="K254" s="154">
        <v>1805</v>
      </c>
      <c r="L254" s="154">
        <v>1795</v>
      </c>
      <c r="M254" s="154">
        <v>1704</v>
      </c>
    </row>
    <row r="255" spans="1:26" x14ac:dyDescent="0.25">
      <c r="A255" s="3" t="s">
        <v>2</v>
      </c>
      <c r="B255" s="154">
        <v>903</v>
      </c>
      <c r="C255" s="154">
        <v>891</v>
      </c>
      <c r="D255" s="154">
        <v>961</v>
      </c>
      <c r="E255" s="154">
        <v>915</v>
      </c>
      <c r="F255" s="154">
        <v>928</v>
      </c>
      <c r="G255" s="154">
        <v>918</v>
      </c>
      <c r="H255" s="154">
        <v>946</v>
      </c>
      <c r="I255" s="154">
        <v>954</v>
      </c>
      <c r="J255" s="154">
        <v>988</v>
      </c>
      <c r="K255" s="154">
        <v>1000</v>
      </c>
      <c r="L255" s="154">
        <v>940</v>
      </c>
      <c r="M255" s="154">
        <v>820</v>
      </c>
    </row>
    <row r="256" spans="1:26" x14ac:dyDescent="0.25">
      <c r="A256" s="3" t="s">
        <v>3</v>
      </c>
      <c r="B256" s="154">
        <v>1048</v>
      </c>
      <c r="C256" s="154">
        <v>1057</v>
      </c>
      <c r="D256" s="154">
        <v>1154</v>
      </c>
      <c r="E256" s="154">
        <v>1228</v>
      </c>
      <c r="F256" s="154">
        <v>1117</v>
      </c>
      <c r="G256" s="154">
        <v>1159</v>
      </c>
      <c r="H256" s="154">
        <v>1054</v>
      </c>
      <c r="I256" s="154">
        <v>1074</v>
      </c>
      <c r="J256" s="154">
        <v>1032</v>
      </c>
      <c r="K256" s="154">
        <v>1070</v>
      </c>
      <c r="L256" s="154">
        <v>1099</v>
      </c>
      <c r="M256" s="154">
        <v>1004</v>
      </c>
    </row>
    <row r="257" spans="1:13" x14ac:dyDescent="0.25">
      <c r="A257" s="25" t="s">
        <v>70</v>
      </c>
      <c r="B257" s="154">
        <v>391</v>
      </c>
      <c r="C257" s="154">
        <v>342</v>
      </c>
      <c r="D257" s="154">
        <v>376</v>
      </c>
      <c r="E257" s="154">
        <v>380</v>
      </c>
      <c r="F257" s="154">
        <v>416</v>
      </c>
      <c r="G257" s="154">
        <v>403</v>
      </c>
      <c r="H257" s="154">
        <v>388</v>
      </c>
      <c r="I257" s="154">
        <v>411</v>
      </c>
      <c r="J257" s="154">
        <v>454</v>
      </c>
      <c r="K257" s="154">
        <v>429</v>
      </c>
      <c r="L257" s="154">
        <v>376</v>
      </c>
      <c r="M257" s="154">
        <v>315</v>
      </c>
    </row>
    <row r="258" spans="1:13" x14ac:dyDescent="0.25">
      <c r="A258" s="26" t="s">
        <v>13</v>
      </c>
      <c r="B258" s="201">
        <v>12293</v>
      </c>
      <c r="C258" s="201">
        <v>12394</v>
      </c>
      <c r="D258" s="170">
        <v>13794</v>
      </c>
      <c r="E258" s="170">
        <v>13750</v>
      </c>
      <c r="F258" s="170">
        <v>13380</v>
      </c>
      <c r="G258" s="170">
        <v>13528</v>
      </c>
      <c r="H258" s="170">
        <v>13695</v>
      </c>
      <c r="I258" s="170">
        <v>14974</v>
      </c>
      <c r="J258" s="170">
        <v>14702</v>
      </c>
      <c r="K258" s="170">
        <v>14591</v>
      </c>
      <c r="L258" s="170">
        <v>13199</v>
      </c>
      <c r="M258" s="201">
        <v>11719</v>
      </c>
    </row>
    <row r="259" spans="1:13" x14ac:dyDescent="0.25">
      <c r="A259" s="26"/>
    </row>
    <row r="260" spans="1:13" x14ac:dyDescent="0.25">
      <c r="A260" s="3"/>
    </row>
    <row r="261" spans="1:13" ht="15.75" thickBot="1" x14ac:dyDescent="0.3">
      <c r="A261" s="3"/>
      <c r="B261" s="297" t="s">
        <v>667</v>
      </c>
      <c r="C261" s="297"/>
      <c r="D261" s="297"/>
      <c r="E261" s="297"/>
      <c r="F261" s="297"/>
      <c r="G261" s="297"/>
      <c r="H261" s="297"/>
      <c r="I261" s="297"/>
      <c r="J261" s="297"/>
      <c r="K261" s="297"/>
      <c r="L261" s="297"/>
      <c r="M261" s="297"/>
    </row>
    <row r="262" spans="1:13" x14ac:dyDescent="0.25">
      <c r="A262" s="3"/>
      <c r="B262" s="186">
        <v>40544</v>
      </c>
      <c r="C262" s="186">
        <v>40585</v>
      </c>
      <c r="D262" s="186">
        <v>40613</v>
      </c>
      <c r="E262" s="186">
        <v>40644</v>
      </c>
      <c r="F262" s="186">
        <v>40674</v>
      </c>
      <c r="G262" s="186">
        <v>40695</v>
      </c>
      <c r="H262" s="186">
        <v>40735</v>
      </c>
      <c r="I262" s="186">
        <v>40766</v>
      </c>
      <c r="J262" s="186">
        <v>40797</v>
      </c>
      <c r="K262" s="186">
        <v>40827</v>
      </c>
      <c r="L262" s="187">
        <v>40858</v>
      </c>
      <c r="M262" s="187">
        <v>40888</v>
      </c>
    </row>
    <row r="263" spans="1:13" x14ac:dyDescent="0.25">
      <c r="A263" s="3" t="s">
        <v>0</v>
      </c>
      <c r="B263" s="9">
        <v>0.49099999999999999</v>
      </c>
      <c r="C263" s="9">
        <v>0.48499999999999999</v>
      </c>
      <c r="D263" s="9">
        <v>0.48099999999999998</v>
      </c>
      <c r="E263" s="9">
        <v>0.48399999999999999</v>
      </c>
      <c r="F263" s="9">
        <v>0.48599999999999999</v>
      </c>
      <c r="G263" s="9">
        <v>0.48599999999999999</v>
      </c>
      <c r="H263" s="9">
        <v>0.48499999999999999</v>
      </c>
      <c r="I263" s="9">
        <v>0.48</v>
      </c>
      <c r="J263" s="9">
        <v>0.47899999999999998</v>
      </c>
      <c r="K263" s="9">
        <v>0.47299999999999998</v>
      </c>
      <c r="L263" s="9">
        <v>0.47299999999999998</v>
      </c>
      <c r="M263" s="9">
        <v>0.48</v>
      </c>
    </row>
    <row r="264" spans="1:13" x14ac:dyDescent="0.25">
      <c r="A264" s="3" t="s">
        <v>1</v>
      </c>
      <c r="B264" s="9">
        <v>0.70699999999999996</v>
      </c>
      <c r="C264" s="9">
        <v>0.71099999999999997</v>
      </c>
      <c r="D264" s="9">
        <v>0.70499999999999996</v>
      </c>
      <c r="E264" s="9">
        <v>0.71199999999999997</v>
      </c>
      <c r="F264" s="9">
        <v>0.70599999999999996</v>
      </c>
      <c r="G264" s="9">
        <v>0.70899999999999996</v>
      </c>
      <c r="H264" s="9">
        <v>0.70399999999999996</v>
      </c>
      <c r="I264" s="9">
        <v>0.70799999999999996</v>
      </c>
      <c r="J264" s="9">
        <v>0.70299999999999996</v>
      </c>
      <c r="K264" s="9">
        <v>0.70699999999999996</v>
      </c>
      <c r="L264" s="9">
        <v>0.70799999999999996</v>
      </c>
      <c r="M264" s="9">
        <v>0.70499999999999996</v>
      </c>
    </row>
    <row r="265" spans="1:13" x14ac:dyDescent="0.25">
      <c r="A265" s="25" t="s">
        <v>71</v>
      </c>
      <c r="B265" s="9">
        <v>1.637</v>
      </c>
      <c r="C265" s="9">
        <v>1.6080000000000001</v>
      </c>
      <c r="D265" s="9">
        <v>1.573</v>
      </c>
      <c r="E265" s="9">
        <v>1.585</v>
      </c>
      <c r="F265" s="9">
        <v>1.5740000000000001</v>
      </c>
      <c r="G265" s="9">
        <v>1.595</v>
      </c>
      <c r="H265" s="9">
        <v>1.611</v>
      </c>
      <c r="I265" s="9">
        <v>1.593</v>
      </c>
      <c r="J265" s="9">
        <v>1.58</v>
      </c>
      <c r="K265" s="9">
        <v>1.5069999999999999</v>
      </c>
      <c r="L265" s="9">
        <v>1.4970000000000001</v>
      </c>
      <c r="M265" s="9">
        <v>1.5069999999999999</v>
      </c>
    </row>
    <row r="266" spans="1:13" x14ac:dyDescent="0.25">
      <c r="A266" s="3" t="s">
        <v>2</v>
      </c>
      <c r="B266" s="9">
        <v>0.81100000000000005</v>
      </c>
      <c r="C266" s="9">
        <v>0.82</v>
      </c>
      <c r="D266" s="9">
        <v>0.82299999999999995</v>
      </c>
      <c r="E266" s="9">
        <v>0.84</v>
      </c>
      <c r="F266" s="9">
        <v>0.84499999999999997</v>
      </c>
      <c r="G266" s="9">
        <v>0.86799999999999999</v>
      </c>
      <c r="H266" s="9">
        <v>0.85</v>
      </c>
      <c r="I266" s="9">
        <v>0.82899999999999996</v>
      </c>
      <c r="J266" s="9">
        <v>0.80100000000000005</v>
      </c>
      <c r="K266" s="9">
        <v>0.79900000000000004</v>
      </c>
      <c r="L266" s="9">
        <v>0.81399999999999995</v>
      </c>
      <c r="M266" s="9">
        <v>0.82799999999999996</v>
      </c>
    </row>
    <row r="267" spans="1:13" x14ac:dyDescent="0.25">
      <c r="A267" s="3" t="s">
        <v>3</v>
      </c>
      <c r="B267" s="9">
        <v>1.2230000000000001</v>
      </c>
      <c r="C267" s="9">
        <v>1.2569999999999999</v>
      </c>
      <c r="D267" s="9">
        <v>1.2709999999999999</v>
      </c>
      <c r="E267" s="9">
        <v>1.2649999999999999</v>
      </c>
      <c r="F267" s="9">
        <v>1.266</v>
      </c>
      <c r="G267" s="9">
        <v>1.3029999999999999</v>
      </c>
      <c r="H267" s="9">
        <v>1.33</v>
      </c>
      <c r="I267" s="9">
        <v>1.3049999999999999</v>
      </c>
      <c r="J267" s="9">
        <v>1.264</v>
      </c>
      <c r="K267" s="9">
        <v>1.2370000000000001</v>
      </c>
      <c r="L267" s="9">
        <v>1.2390000000000001</v>
      </c>
      <c r="M267" s="9">
        <v>1.23</v>
      </c>
    </row>
    <row r="268" spans="1:13" x14ac:dyDescent="0.25">
      <c r="A268" s="25" t="s">
        <v>70</v>
      </c>
      <c r="B268" s="9">
        <v>1.716</v>
      </c>
      <c r="C268" s="9">
        <v>1.706</v>
      </c>
      <c r="D268" s="9">
        <v>1.732</v>
      </c>
      <c r="E268" s="9">
        <v>1.6970000000000001</v>
      </c>
      <c r="F268" s="9">
        <v>1.6870000000000001</v>
      </c>
      <c r="G268" s="9">
        <v>1.6359999999999999</v>
      </c>
      <c r="H268" s="9">
        <v>1.6679999999999999</v>
      </c>
      <c r="I268" s="9">
        <v>1.62</v>
      </c>
      <c r="J268" s="9">
        <v>1.649</v>
      </c>
      <c r="K268" s="9">
        <v>1.639</v>
      </c>
      <c r="L268" s="9">
        <v>1.736</v>
      </c>
      <c r="M268" s="9">
        <v>1.706</v>
      </c>
    </row>
    <row r="269" spans="1:13" x14ac:dyDescent="0.25">
      <c r="A269" s="27" t="s">
        <v>13</v>
      </c>
      <c r="B269" s="171">
        <v>0.81599999999999995</v>
      </c>
      <c r="C269" s="171">
        <v>0.82</v>
      </c>
      <c r="D269" s="171">
        <v>0.80800000000000005</v>
      </c>
      <c r="E269" s="171">
        <v>0.80700000000000005</v>
      </c>
      <c r="F269" s="171">
        <v>0.80400000000000005</v>
      </c>
      <c r="G269" s="171">
        <v>0.80700000000000005</v>
      </c>
      <c r="H269" s="171">
        <v>0.79600000000000004</v>
      </c>
      <c r="I269" s="171">
        <v>0.77600000000000002</v>
      </c>
      <c r="J269" s="171">
        <v>0.77900000000000003</v>
      </c>
      <c r="K269" s="171">
        <v>0.78100000000000003</v>
      </c>
      <c r="L269" s="171">
        <v>0.80200000000000005</v>
      </c>
      <c r="M269" s="171">
        <v>0.81100000000000005</v>
      </c>
    </row>
    <row r="270" spans="1:13" x14ac:dyDescent="0.25">
      <c r="A270" s="27"/>
    </row>
    <row r="271" spans="1:13" x14ac:dyDescent="0.25">
      <c r="A271" s="3"/>
      <c r="E271" s="109"/>
    </row>
    <row r="272" spans="1:13" ht="15.75" thickBot="1" x14ac:dyDescent="0.3">
      <c r="A272" s="3"/>
      <c r="B272" s="297" t="s">
        <v>668</v>
      </c>
      <c r="C272" s="297"/>
      <c r="D272" s="297"/>
      <c r="E272" s="297"/>
      <c r="F272" s="297"/>
      <c r="G272" s="297"/>
      <c r="H272" s="297"/>
      <c r="I272" s="297"/>
      <c r="J272" s="297"/>
      <c r="K272" s="297"/>
      <c r="L272" s="297"/>
      <c r="M272" s="297"/>
    </row>
    <row r="273" spans="1:16" x14ac:dyDescent="0.25">
      <c r="A273" s="3"/>
      <c r="B273" s="186">
        <v>40544</v>
      </c>
      <c r="C273" s="187">
        <v>40585</v>
      </c>
      <c r="D273" s="187">
        <v>40613</v>
      </c>
      <c r="E273" s="187">
        <v>40644</v>
      </c>
      <c r="F273" s="187">
        <v>40674</v>
      </c>
      <c r="G273" s="187">
        <v>40705</v>
      </c>
      <c r="H273" s="187">
        <v>40725</v>
      </c>
      <c r="I273" s="187">
        <v>40766</v>
      </c>
      <c r="J273" s="187">
        <v>40797</v>
      </c>
      <c r="K273" s="187">
        <v>40827</v>
      </c>
      <c r="L273" s="187">
        <v>40858</v>
      </c>
      <c r="M273" s="187">
        <v>40888</v>
      </c>
    </row>
    <row r="274" spans="1:16" x14ac:dyDescent="0.25">
      <c r="A274" s="3" t="s">
        <v>33</v>
      </c>
      <c r="B274" s="154">
        <v>10379</v>
      </c>
      <c r="C274" s="154">
        <v>12160</v>
      </c>
      <c r="D274" s="154">
        <v>12212</v>
      </c>
      <c r="E274" s="154">
        <v>10125</v>
      </c>
      <c r="F274" s="154">
        <v>11312</v>
      </c>
      <c r="G274" s="154">
        <v>12661</v>
      </c>
      <c r="H274" s="154">
        <v>10768</v>
      </c>
      <c r="I274" s="154">
        <v>14420</v>
      </c>
      <c r="J274" s="154">
        <v>11932</v>
      </c>
      <c r="K274" s="154">
        <v>10514</v>
      </c>
      <c r="L274" s="154">
        <v>10961</v>
      </c>
      <c r="M274" s="154">
        <v>8117</v>
      </c>
    </row>
    <row r="275" spans="1:16" x14ac:dyDescent="0.25">
      <c r="A275" s="3" t="s">
        <v>34</v>
      </c>
      <c r="B275" s="154">
        <v>1263</v>
      </c>
      <c r="C275" s="154">
        <v>1709</v>
      </c>
      <c r="D275" s="154">
        <v>1445</v>
      </c>
      <c r="E275" s="154">
        <v>1337</v>
      </c>
      <c r="F275" s="154">
        <v>1386</v>
      </c>
      <c r="G275" s="154">
        <v>1466</v>
      </c>
      <c r="H275" s="154">
        <v>1332</v>
      </c>
      <c r="I275" s="154">
        <v>1884</v>
      </c>
      <c r="J275" s="154">
        <v>1413</v>
      </c>
      <c r="K275" s="154">
        <v>1203</v>
      </c>
      <c r="L275" s="154">
        <v>1422</v>
      </c>
      <c r="M275" s="154">
        <v>894</v>
      </c>
    </row>
    <row r="276" spans="1:16" x14ac:dyDescent="0.25">
      <c r="A276" s="3" t="s">
        <v>19</v>
      </c>
      <c r="B276" s="154">
        <v>182</v>
      </c>
      <c r="C276" s="154">
        <v>254</v>
      </c>
      <c r="D276" s="154">
        <v>234</v>
      </c>
      <c r="E276" s="154">
        <v>237</v>
      </c>
      <c r="F276" s="154">
        <v>222</v>
      </c>
      <c r="G276" s="154">
        <v>294</v>
      </c>
      <c r="H276" s="154">
        <v>219</v>
      </c>
      <c r="I276" s="154">
        <v>306</v>
      </c>
      <c r="J276" s="154">
        <v>239</v>
      </c>
      <c r="K276" s="154">
        <v>212</v>
      </c>
      <c r="L276" s="154">
        <v>224</v>
      </c>
      <c r="M276" s="154">
        <v>175</v>
      </c>
    </row>
    <row r="277" spans="1:16" x14ac:dyDescent="0.25">
      <c r="A277" s="26" t="s">
        <v>35</v>
      </c>
      <c r="B277" s="201">
        <v>11825</v>
      </c>
      <c r="C277" s="201">
        <v>14124</v>
      </c>
      <c r="D277" s="201">
        <v>13892</v>
      </c>
      <c r="E277" s="201">
        <v>11699</v>
      </c>
      <c r="F277" s="201">
        <v>12920</v>
      </c>
      <c r="G277" s="201">
        <v>14421</v>
      </c>
      <c r="H277" s="201">
        <v>12318</v>
      </c>
      <c r="I277" s="201">
        <v>16611</v>
      </c>
      <c r="J277" s="201">
        <v>13585</v>
      </c>
      <c r="K277" s="201">
        <v>11929</v>
      </c>
      <c r="L277" s="201">
        <v>12607</v>
      </c>
      <c r="M277" s="201">
        <v>9186</v>
      </c>
      <c r="P277" s="109"/>
    </row>
    <row r="278" spans="1:16" x14ac:dyDescent="0.25">
      <c r="A278" s="3" t="s">
        <v>10</v>
      </c>
      <c r="B278" s="154">
        <v>457</v>
      </c>
      <c r="C278" s="154">
        <v>548</v>
      </c>
      <c r="D278" s="154">
        <v>493</v>
      </c>
      <c r="E278" s="154">
        <v>444</v>
      </c>
      <c r="F278" s="154">
        <v>460</v>
      </c>
      <c r="G278" s="154">
        <v>432</v>
      </c>
      <c r="H278" s="154">
        <v>350</v>
      </c>
      <c r="I278" s="154">
        <v>484</v>
      </c>
      <c r="J278" s="154">
        <v>433</v>
      </c>
      <c r="K278" s="154">
        <v>492</v>
      </c>
      <c r="L278" s="154">
        <v>549</v>
      </c>
      <c r="M278" s="154">
        <v>394</v>
      </c>
    </row>
    <row r="279" spans="1:16" x14ac:dyDescent="0.25">
      <c r="A279" s="27" t="s">
        <v>32</v>
      </c>
      <c r="B279" s="201">
        <v>12282</v>
      </c>
      <c r="C279" s="201">
        <v>14672</v>
      </c>
      <c r="D279" s="170">
        <v>14385</v>
      </c>
      <c r="E279" s="170">
        <v>12143</v>
      </c>
      <c r="F279" s="170">
        <v>13380</v>
      </c>
      <c r="G279" s="170">
        <v>14853</v>
      </c>
      <c r="H279" s="170">
        <v>12668</v>
      </c>
      <c r="I279" s="170">
        <v>17095</v>
      </c>
      <c r="J279" s="170">
        <v>14018</v>
      </c>
      <c r="K279" s="170">
        <v>12421</v>
      </c>
      <c r="L279" s="170">
        <v>13156</v>
      </c>
      <c r="M279" s="170">
        <v>9580</v>
      </c>
      <c r="P279" s="109"/>
    </row>
    <row r="280" spans="1:16" x14ac:dyDescent="0.25">
      <c r="A280" s="27"/>
      <c r="B280" s="178"/>
      <c r="C280" s="178"/>
      <c r="D280" s="178"/>
      <c r="E280" s="178"/>
      <c r="F280" s="178"/>
      <c r="G280" s="178"/>
      <c r="H280" s="178"/>
      <c r="I280" s="202"/>
      <c r="J280" s="178"/>
      <c r="K280" s="178"/>
      <c r="L280" s="178"/>
      <c r="M280" s="178"/>
    </row>
    <row r="281" spans="1:16" ht="15.75" thickBot="1" x14ac:dyDescent="0.3">
      <c r="A281" s="3"/>
      <c r="B281" s="297" t="s">
        <v>669</v>
      </c>
      <c r="C281" s="297"/>
      <c r="D281" s="297"/>
      <c r="E281" s="297"/>
      <c r="F281" s="297"/>
      <c r="G281" s="297"/>
      <c r="H281" s="297"/>
      <c r="I281" s="297"/>
      <c r="J281" s="297"/>
      <c r="K281" s="297"/>
      <c r="L281" s="297"/>
      <c r="M281" s="297"/>
    </row>
    <row r="282" spans="1:16" x14ac:dyDescent="0.25">
      <c r="A282" s="3"/>
      <c r="B282" s="186">
        <v>40544</v>
      </c>
      <c r="C282" s="186">
        <v>40585</v>
      </c>
      <c r="D282" s="186">
        <v>40613</v>
      </c>
      <c r="E282" s="186">
        <v>40644</v>
      </c>
      <c r="F282" s="186">
        <v>40674</v>
      </c>
      <c r="G282" s="186">
        <v>40695</v>
      </c>
      <c r="H282" s="186">
        <v>40735</v>
      </c>
      <c r="I282" s="186">
        <v>40766</v>
      </c>
      <c r="J282" s="186">
        <v>40797</v>
      </c>
      <c r="K282" s="186">
        <v>40827</v>
      </c>
      <c r="L282" s="187">
        <v>40858</v>
      </c>
      <c r="M282" s="188">
        <v>41254</v>
      </c>
      <c r="P282" s="109"/>
    </row>
    <row r="283" spans="1:16" x14ac:dyDescent="0.25">
      <c r="A283" s="3" t="s">
        <v>31</v>
      </c>
      <c r="B283" s="9">
        <v>0.748</v>
      </c>
      <c r="C283" s="9">
        <v>0.748</v>
      </c>
      <c r="D283" s="9">
        <v>0.74</v>
      </c>
      <c r="E283" s="9">
        <v>0.74099999999999999</v>
      </c>
      <c r="F283" s="9">
        <v>0.74099999999999999</v>
      </c>
      <c r="G283" s="9">
        <v>0.745</v>
      </c>
      <c r="H283" s="9">
        <v>0.73599999999999999</v>
      </c>
      <c r="I283" s="9">
        <v>0.72099999999999997</v>
      </c>
      <c r="J283" s="9">
        <v>0.72399999999999998</v>
      </c>
      <c r="K283" s="9">
        <v>0.72399999999999998</v>
      </c>
      <c r="L283" s="9">
        <v>0.74199999999999999</v>
      </c>
      <c r="M283" s="9">
        <v>0.748</v>
      </c>
    </row>
    <row r="284" spans="1:16" x14ac:dyDescent="0.25">
      <c r="A284" s="3" t="s">
        <v>10</v>
      </c>
      <c r="B284" s="9">
        <v>2.8260000000000001</v>
      </c>
      <c r="C284" s="9">
        <v>2.7349999999999999</v>
      </c>
      <c r="D284" s="9">
        <v>2.63</v>
      </c>
      <c r="E284" s="9">
        <v>2.5739999999999998</v>
      </c>
      <c r="F284" s="9">
        <v>2.5819999999999999</v>
      </c>
      <c r="G284" s="9">
        <v>2.665</v>
      </c>
      <c r="H284" s="9">
        <v>2.7389999999999999</v>
      </c>
      <c r="I284" s="9">
        <v>2.6509999999999998</v>
      </c>
      <c r="J284" s="9">
        <v>2.621</v>
      </c>
      <c r="K284" s="9">
        <v>2.4729999999999999</v>
      </c>
      <c r="L284" s="9">
        <v>2.3519999999999999</v>
      </c>
      <c r="M284" s="9">
        <v>2.29</v>
      </c>
    </row>
    <row r="285" spans="1:16" x14ac:dyDescent="0.25">
      <c r="A285" s="27" t="s">
        <v>32</v>
      </c>
      <c r="B285" s="171">
        <v>0.81599999999999995</v>
      </c>
      <c r="C285" s="171">
        <v>0.82</v>
      </c>
      <c r="D285" s="171">
        <v>0.80800000000000005</v>
      </c>
      <c r="E285" s="171">
        <v>0.80700000000000005</v>
      </c>
      <c r="F285" s="171">
        <v>0.80400000000000005</v>
      </c>
      <c r="G285" s="171">
        <v>0.80700000000000005</v>
      </c>
      <c r="H285" s="171">
        <v>0.79600000000000004</v>
      </c>
      <c r="I285" s="171">
        <v>0.77600000000000002</v>
      </c>
      <c r="J285" s="171">
        <v>0.77900000000000003</v>
      </c>
      <c r="K285" s="171">
        <v>0.78100000000000003</v>
      </c>
      <c r="L285" s="171">
        <v>0.80200000000000005</v>
      </c>
      <c r="M285" s="171">
        <v>0.81100000000000005</v>
      </c>
    </row>
    <row r="286" spans="1:16" ht="28.5" customHeight="1" x14ac:dyDescent="0.25">
      <c r="A286" s="295" t="s">
        <v>674</v>
      </c>
      <c r="B286" s="295"/>
      <c r="C286" s="295"/>
      <c r="D286" s="295"/>
      <c r="E286" s="295"/>
      <c r="F286" s="295"/>
      <c r="G286" s="295"/>
      <c r="H286" s="295"/>
      <c r="I286" s="295"/>
      <c r="J286" s="295"/>
      <c r="K286" s="295"/>
      <c r="L286" s="295"/>
      <c r="M286" s="295"/>
    </row>
    <row r="287" spans="1:16" ht="12.75" customHeight="1" x14ac:dyDescent="0.25">
      <c r="B287" s="193"/>
      <c r="C287" s="193"/>
      <c r="D287" s="193"/>
      <c r="E287" s="193"/>
      <c r="F287" s="193"/>
      <c r="G287" s="193"/>
      <c r="H287" s="193"/>
      <c r="I287" s="193"/>
      <c r="J287" s="193"/>
      <c r="K287" s="193"/>
      <c r="L287" s="193"/>
      <c r="M287" s="193"/>
    </row>
    <row r="288" spans="1:16" ht="22.5" customHeight="1" x14ac:dyDescent="0.25">
      <c r="A288" s="179">
        <v>2010</v>
      </c>
      <c r="B288" s="296" t="s">
        <v>664</v>
      </c>
      <c r="C288" s="296"/>
      <c r="D288" s="296"/>
      <c r="E288" s="296"/>
      <c r="F288" s="296"/>
      <c r="G288" s="296"/>
      <c r="H288" s="296"/>
      <c r="I288" s="296"/>
      <c r="J288" s="296"/>
      <c r="K288" s="296"/>
      <c r="L288" s="296"/>
      <c r="M288" s="296"/>
    </row>
    <row r="289" spans="1:13" x14ac:dyDescent="0.25">
      <c r="A289" s="8" t="s">
        <v>72</v>
      </c>
      <c r="B289" s="92">
        <v>19</v>
      </c>
      <c r="C289" s="92">
        <v>19</v>
      </c>
      <c r="D289" s="92">
        <v>23</v>
      </c>
      <c r="E289" s="92">
        <v>22</v>
      </c>
      <c r="F289" s="92">
        <v>20</v>
      </c>
      <c r="G289" s="92">
        <v>22</v>
      </c>
      <c r="H289" s="92">
        <v>21</v>
      </c>
      <c r="I289" s="92">
        <v>22</v>
      </c>
      <c r="J289" s="92">
        <v>21</v>
      </c>
      <c r="K289" s="92">
        <v>21</v>
      </c>
      <c r="L289" s="92">
        <v>21</v>
      </c>
      <c r="M289" s="92">
        <v>22</v>
      </c>
    </row>
    <row r="290" spans="1:13" ht="15.75" thickBot="1" x14ac:dyDescent="0.3">
      <c r="A290" s="3"/>
      <c r="B290" s="297" t="s">
        <v>665</v>
      </c>
      <c r="C290" s="297"/>
      <c r="D290" s="297"/>
      <c r="E290" s="297"/>
      <c r="F290" s="297"/>
      <c r="G290" s="297"/>
      <c r="H290" s="297"/>
      <c r="I290" s="297"/>
      <c r="J290" s="297"/>
      <c r="K290" s="297"/>
      <c r="L290" s="297"/>
      <c r="M290" s="297"/>
    </row>
    <row r="291" spans="1:13" x14ac:dyDescent="0.25">
      <c r="A291" s="3"/>
      <c r="B291" s="186">
        <v>40179</v>
      </c>
      <c r="C291" s="187">
        <v>40219</v>
      </c>
      <c r="D291" s="187">
        <v>40238</v>
      </c>
      <c r="E291" s="187">
        <v>40278</v>
      </c>
      <c r="F291" s="187">
        <v>40308</v>
      </c>
      <c r="G291" s="187">
        <v>40339</v>
      </c>
      <c r="H291" s="187">
        <v>40369</v>
      </c>
      <c r="I291" s="187">
        <v>40400</v>
      </c>
      <c r="J291" s="187">
        <v>40431</v>
      </c>
      <c r="K291" s="187">
        <v>40452</v>
      </c>
      <c r="L291" s="187">
        <v>40483</v>
      </c>
      <c r="M291" s="188">
        <v>40513</v>
      </c>
    </row>
    <row r="292" spans="1:13" x14ac:dyDescent="0.25">
      <c r="A292" s="3" t="s">
        <v>0</v>
      </c>
      <c r="B292" s="157">
        <v>4761</v>
      </c>
      <c r="C292" s="154">
        <v>5671</v>
      </c>
      <c r="D292" s="154">
        <v>4961</v>
      </c>
      <c r="E292" s="154">
        <v>5605</v>
      </c>
      <c r="F292" s="154">
        <v>8105</v>
      </c>
      <c r="G292" s="154">
        <v>4697</v>
      </c>
      <c r="H292" s="154">
        <v>4484</v>
      </c>
      <c r="I292" s="154">
        <v>5427</v>
      </c>
      <c r="J292" s="154">
        <v>5130</v>
      </c>
      <c r="K292" s="154">
        <v>4722</v>
      </c>
      <c r="L292" s="154">
        <v>6971</v>
      </c>
      <c r="M292" s="154">
        <v>5031</v>
      </c>
    </row>
    <row r="293" spans="1:13" x14ac:dyDescent="0.25">
      <c r="A293" s="3" t="s">
        <v>1</v>
      </c>
      <c r="B293" s="154">
        <v>2861</v>
      </c>
      <c r="C293" s="154">
        <v>2956</v>
      </c>
      <c r="D293" s="154">
        <v>2662</v>
      </c>
      <c r="E293" s="154">
        <v>2590</v>
      </c>
      <c r="F293" s="154">
        <v>4228</v>
      </c>
      <c r="G293" s="154">
        <v>3617</v>
      </c>
      <c r="H293" s="154">
        <v>2850</v>
      </c>
      <c r="I293" s="154">
        <v>2584</v>
      </c>
      <c r="J293" s="154">
        <v>3004</v>
      </c>
      <c r="K293" s="154">
        <v>2657</v>
      </c>
      <c r="L293" s="154">
        <v>2849</v>
      </c>
      <c r="M293" s="154">
        <v>2147</v>
      </c>
    </row>
    <row r="294" spans="1:13" x14ac:dyDescent="0.25">
      <c r="A294" s="25" t="s">
        <v>71</v>
      </c>
      <c r="B294" s="154">
        <v>1646</v>
      </c>
      <c r="C294" s="154">
        <v>1706</v>
      </c>
      <c r="D294" s="154">
        <v>1497</v>
      </c>
      <c r="E294" s="154">
        <v>1748</v>
      </c>
      <c r="F294" s="154">
        <v>2000</v>
      </c>
      <c r="G294" s="154">
        <v>1665</v>
      </c>
      <c r="H294" s="154">
        <v>1504</v>
      </c>
      <c r="I294" s="154">
        <v>1704</v>
      </c>
      <c r="J294" s="154">
        <v>1761</v>
      </c>
      <c r="K294" s="154">
        <v>1712</v>
      </c>
      <c r="L294" s="154">
        <v>1606</v>
      </c>
      <c r="M294" s="154">
        <v>1433</v>
      </c>
    </row>
    <row r="295" spans="1:13" x14ac:dyDescent="0.25">
      <c r="A295" s="3" t="s">
        <v>2</v>
      </c>
      <c r="B295" s="154">
        <v>820</v>
      </c>
      <c r="C295" s="154">
        <v>931</v>
      </c>
      <c r="D295" s="154">
        <v>907</v>
      </c>
      <c r="E295" s="154">
        <v>842</v>
      </c>
      <c r="F295" s="154">
        <v>1306</v>
      </c>
      <c r="G295" s="154">
        <v>981</v>
      </c>
      <c r="H295" s="154">
        <v>833</v>
      </c>
      <c r="I295" s="154">
        <v>818</v>
      </c>
      <c r="J295" s="154">
        <v>951</v>
      </c>
      <c r="K295" s="154">
        <v>889</v>
      </c>
      <c r="L295" s="154">
        <v>964</v>
      </c>
      <c r="M295" s="154">
        <v>811</v>
      </c>
    </row>
    <row r="296" spans="1:13" x14ac:dyDescent="0.25">
      <c r="A296" s="3" t="s">
        <v>3</v>
      </c>
      <c r="B296" s="154">
        <v>771</v>
      </c>
      <c r="C296" s="154">
        <v>913</v>
      </c>
      <c r="D296" s="154">
        <v>692</v>
      </c>
      <c r="E296" s="154">
        <v>894</v>
      </c>
      <c r="F296" s="154">
        <v>731</v>
      </c>
      <c r="G296" s="154">
        <v>929</v>
      </c>
      <c r="H296" s="154">
        <v>859</v>
      </c>
      <c r="I296" s="154">
        <v>964</v>
      </c>
      <c r="J296" s="154">
        <v>1000</v>
      </c>
      <c r="K296" s="154">
        <v>1113</v>
      </c>
      <c r="L296" s="154">
        <v>1263</v>
      </c>
      <c r="M296" s="154">
        <v>836</v>
      </c>
    </row>
    <row r="297" spans="1:13" x14ac:dyDescent="0.25">
      <c r="A297" s="25" t="s">
        <v>70</v>
      </c>
      <c r="B297" s="154">
        <v>355</v>
      </c>
      <c r="C297" s="154">
        <v>338</v>
      </c>
      <c r="D297" s="154">
        <v>296</v>
      </c>
      <c r="E297" s="154">
        <v>260</v>
      </c>
      <c r="F297" s="154">
        <v>398</v>
      </c>
      <c r="G297" s="154">
        <v>273</v>
      </c>
      <c r="H297" s="154">
        <v>300</v>
      </c>
      <c r="I297" s="154">
        <v>226</v>
      </c>
      <c r="J297" s="154">
        <v>246</v>
      </c>
      <c r="K297" s="154">
        <v>351</v>
      </c>
      <c r="L297" s="154">
        <v>500</v>
      </c>
      <c r="M297" s="154">
        <v>270</v>
      </c>
    </row>
    <row r="298" spans="1:13" x14ac:dyDescent="0.25">
      <c r="A298" s="26" t="s">
        <v>13</v>
      </c>
      <c r="B298" s="170">
        <v>11213</v>
      </c>
      <c r="C298" s="170">
        <v>12515</v>
      </c>
      <c r="D298" s="170">
        <v>11016</v>
      </c>
      <c r="E298" s="170">
        <v>11939</v>
      </c>
      <c r="F298" s="170">
        <v>16768</v>
      </c>
      <c r="G298" s="170">
        <v>12162</v>
      </c>
      <c r="H298" s="170">
        <v>10829</v>
      </c>
      <c r="I298" s="170">
        <v>11722</v>
      </c>
      <c r="J298" s="170">
        <v>12092</v>
      </c>
      <c r="K298" s="170">
        <v>11445</v>
      </c>
      <c r="L298" s="170">
        <v>14152</v>
      </c>
      <c r="M298" s="170">
        <v>10528</v>
      </c>
    </row>
    <row r="299" spans="1:13" x14ac:dyDescent="0.25">
      <c r="A299" s="26"/>
    </row>
    <row r="300" spans="1:13" x14ac:dyDescent="0.25">
      <c r="A300" s="26"/>
    </row>
    <row r="301" spans="1:13" ht="15.75" thickBot="1" x14ac:dyDescent="0.3">
      <c r="A301" s="3"/>
      <c r="B301" s="297" t="s">
        <v>666</v>
      </c>
      <c r="C301" s="297"/>
      <c r="D301" s="297"/>
      <c r="E301" s="297"/>
      <c r="F301" s="297"/>
      <c r="G301" s="297"/>
      <c r="H301" s="297"/>
      <c r="I301" s="297"/>
      <c r="J301" s="297"/>
      <c r="K301" s="297"/>
      <c r="L301" s="297"/>
      <c r="M301" s="297"/>
    </row>
    <row r="302" spans="1:13" x14ac:dyDescent="0.25">
      <c r="A302" s="3"/>
      <c r="B302" s="186">
        <v>40179</v>
      </c>
      <c r="C302" s="187">
        <v>40219</v>
      </c>
      <c r="D302" s="187">
        <v>40238</v>
      </c>
      <c r="E302" s="187">
        <v>40278</v>
      </c>
      <c r="F302" s="187">
        <v>40308</v>
      </c>
      <c r="G302" s="187">
        <v>40339</v>
      </c>
      <c r="H302" s="187">
        <v>40369</v>
      </c>
      <c r="I302" s="187">
        <v>40400</v>
      </c>
      <c r="J302" s="187">
        <v>40431</v>
      </c>
      <c r="K302" s="187">
        <v>40452</v>
      </c>
      <c r="L302" s="187">
        <v>40483</v>
      </c>
      <c r="M302" s="188">
        <v>40513</v>
      </c>
    </row>
    <row r="303" spans="1:13" x14ac:dyDescent="0.25">
      <c r="A303" s="3" t="s">
        <v>0</v>
      </c>
      <c r="B303" s="154">
        <v>4453</v>
      </c>
      <c r="C303" s="154">
        <v>4728</v>
      </c>
      <c r="D303" s="154">
        <v>5120</v>
      </c>
      <c r="E303" s="154">
        <v>5393</v>
      </c>
      <c r="F303" s="154">
        <v>6147</v>
      </c>
      <c r="G303" s="154">
        <v>6074</v>
      </c>
      <c r="H303" s="154">
        <v>5708</v>
      </c>
      <c r="I303" s="154">
        <v>4875</v>
      </c>
      <c r="J303" s="154">
        <v>5020</v>
      </c>
      <c r="K303" s="154">
        <v>5098</v>
      </c>
      <c r="L303" s="154">
        <v>5608</v>
      </c>
      <c r="M303" s="154">
        <v>5566</v>
      </c>
    </row>
    <row r="304" spans="1:13" x14ac:dyDescent="0.25">
      <c r="A304" s="3" t="s">
        <v>1</v>
      </c>
      <c r="B304" s="154">
        <v>2510</v>
      </c>
      <c r="C304" s="154">
        <v>2662</v>
      </c>
      <c r="D304" s="154">
        <v>2815</v>
      </c>
      <c r="E304" s="154">
        <v>2724</v>
      </c>
      <c r="F304" s="154">
        <v>3119</v>
      </c>
      <c r="G304" s="154">
        <v>3455</v>
      </c>
      <c r="H304" s="154">
        <v>3555</v>
      </c>
      <c r="I304" s="154">
        <v>3019</v>
      </c>
      <c r="J304" s="154">
        <v>2809</v>
      </c>
      <c r="K304" s="154">
        <v>2746</v>
      </c>
      <c r="L304" s="154">
        <v>2837</v>
      </c>
      <c r="M304" s="154">
        <v>2545</v>
      </c>
    </row>
    <row r="305" spans="1:14" x14ac:dyDescent="0.25">
      <c r="A305" s="25" t="s">
        <v>71</v>
      </c>
      <c r="B305" s="154">
        <v>1531</v>
      </c>
      <c r="C305" s="154">
        <v>1592</v>
      </c>
      <c r="D305" s="154">
        <v>1609</v>
      </c>
      <c r="E305" s="154">
        <v>1645</v>
      </c>
      <c r="F305" s="154">
        <v>1737</v>
      </c>
      <c r="G305" s="154">
        <v>1798</v>
      </c>
      <c r="H305" s="154">
        <v>1718</v>
      </c>
      <c r="I305" s="154">
        <v>1626</v>
      </c>
      <c r="J305" s="154">
        <v>1657</v>
      </c>
      <c r="K305" s="154">
        <v>1725</v>
      </c>
      <c r="L305" s="154">
        <v>1693</v>
      </c>
      <c r="M305" s="154">
        <v>1581</v>
      </c>
    </row>
    <row r="306" spans="1:14" x14ac:dyDescent="0.25">
      <c r="A306" s="3" t="s">
        <v>2</v>
      </c>
      <c r="B306" s="154">
        <v>777</v>
      </c>
      <c r="C306" s="154">
        <v>824</v>
      </c>
      <c r="D306" s="154">
        <v>887</v>
      </c>
      <c r="E306" s="154">
        <v>892</v>
      </c>
      <c r="F306" s="154">
        <v>1008</v>
      </c>
      <c r="G306" s="154">
        <v>1035</v>
      </c>
      <c r="H306" s="154">
        <v>1035</v>
      </c>
      <c r="I306" s="154">
        <v>878</v>
      </c>
      <c r="J306" s="154">
        <v>866</v>
      </c>
      <c r="K306" s="154">
        <v>885</v>
      </c>
      <c r="L306" s="154">
        <v>935</v>
      </c>
      <c r="M306" s="154">
        <v>887</v>
      </c>
    </row>
    <row r="307" spans="1:14" x14ac:dyDescent="0.25">
      <c r="A307" s="3" t="s">
        <v>3</v>
      </c>
      <c r="B307" s="154">
        <v>744</v>
      </c>
      <c r="C307" s="154">
        <v>758</v>
      </c>
      <c r="D307" s="154">
        <v>786</v>
      </c>
      <c r="E307" s="154">
        <v>827</v>
      </c>
      <c r="F307" s="154">
        <v>773</v>
      </c>
      <c r="G307" s="154">
        <v>855</v>
      </c>
      <c r="H307" s="154">
        <v>843</v>
      </c>
      <c r="I307" s="154">
        <v>918</v>
      </c>
      <c r="J307" s="154">
        <v>941</v>
      </c>
      <c r="K307" s="154">
        <v>1025</v>
      </c>
      <c r="L307" s="154">
        <v>1125</v>
      </c>
      <c r="M307" s="154">
        <v>1067</v>
      </c>
    </row>
    <row r="308" spans="1:14" x14ac:dyDescent="0.25">
      <c r="A308" s="25" t="s">
        <v>70</v>
      </c>
      <c r="B308" s="154">
        <v>331</v>
      </c>
      <c r="C308" s="154">
        <v>319</v>
      </c>
      <c r="D308" s="154">
        <v>327</v>
      </c>
      <c r="E308" s="154">
        <v>296</v>
      </c>
      <c r="F308" s="154">
        <v>315</v>
      </c>
      <c r="G308" s="154">
        <v>308</v>
      </c>
      <c r="H308" s="154">
        <v>322</v>
      </c>
      <c r="I308" s="154">
        <v>266</v>
      </c>
      <c r="J308" s="154">
        <v>257</v>
      </c>
      <c r="K308" s="154">
        <v>273</v>
      </c>
      <c r="L308" s="154">
        <v>365</v>
      </c>
      <c r="M308" s="154">
        <v>372</v>
      </c>
    </row>
    <row r="309" spans="1:14" x14ac:dyDescent="0.25">
      <c r="A309" s="26" t="s">
        <v>13</v>
      </c>
      <c r="B309" s="170">
        <v>10346</v>
      </c>
      <c r="C309" s="170">
        <v>10884</v>
      </c>
      <c r="D309" s="170">
        <v>11544</v>
      </c>
      <c r="E309" s="170">
        <v>11778</v>
      </c>
      <c r="F309" s="170">
        <v>13098</v>
      </c>
      <c r="G309" s="170">
        <v>13525</v>
      </c>
      <c r="H309" s="170">
        <v>13180</v>
      </c>
      <c r="I309" s="170">
        <v>11583</v>
      </c>
      <c r="J309" s="170">
        <v>11550</v>
      </c>
      <c r="K309" s="170">
        <v>11752</v>
      </c>
      <c r="L309" s="170">
        <v>12563</v>
      </c>
      <c r="M309" s="170">
        <v>12018</v>
      </c>
    </row>
    <row r="310" spans="1:14" x14ac:dyDescent="0.25">
      <c r="A310" s="26"/>
    </row>
    <row r="311" spans="1:14" x14ac:dyDescent="0.25">
      <c r="A311" s="3"/>
    </row>
    <row r="312" spans="1:14" ht="15.75" thickBot="1" x14ac:dyDescent="0.3">
      <c r="A312" s="3"/>
      <c r="B312" s="297" t="s">
        <v>667</v>
      </c>
      <c r="C312" s="297"/>
      <c r="D312" s="297"/>
      <c r="E312" s="297"/>
      <c r="F312" s="297"/>
      <c r="G312" s="297"/>
      <c r="H312" s="297"/>
      <c r="I312" s="297"/>
      <c r="J312" s="297"/>
      <c r="K312" s="297"/>
      <c r="L312" s="297"/>
      <c r="M312" s="297"/>
    </row>
    <row r="313" spans="1:14" x14ac:dyDescent="0.25">
      <c r="A313" s="3"/>
      <c r="B313" s="186">
        <v>40188</v>
      </c>
      <c r="C313" s="187">
        <v>40219</v>
      </c>
      <c r="D313" s="187">
        <v>40238</v>
      </c>
      <c r="E313" s="187">
        <v>40278</v>
      </c>
      <c r="F313" s="187">
        <v>40308</v>
      </c>
      <c r="G313" s="187">
        <v>40339</v>
      </c>
      <c r="H313" s="187">
        <v>40369</v>
      </c>
      <c r="I313" s="187">
        <v>40400</v>
      </c>
      <c r="J313" s="187">
        <v>40431</v>
      </c>
      <c r="K313" s="187">
        <v>40452</v>
      </c>
      <c r="L313" s="187">
        <v>40483</v>
      </c>
      <c r="M313" s="188">
        <v>40513</v>
      </c>
      <c r="N313" s="197"/>
    </row>
    <row r="314" spans="1:14" x14ac:dyDescent="0.25">
      <c r="A314" s="3" t="s">
        <v>0</v>
      </c>
      <c r="B314" s="9">
        <v>0.51100000000000001</v>
      </c>
      <c r="C314" s="9">
        <v>0.51100000000000001</v>
      </c>
      <c r="D314" s="9">
        <v>0.503</v>
      </c>
      <c r="E314" s="9">
        <v>0.49199999999999999</v>
      </c>
      <c r="F314" s="9">
        <v>0.48399999999999999</v>
      </c>
      <c r="G314" s="9">
        <v>0.48099999999999998</v>
      </c>
      <c r="H314" s="9">
        <v>0.48599999999999999</v>
      </c>
      <c r="I314" s="9">
        <v>0.49299999999999999</v>
      </c>
      <c r="J314" s="9">
        <v>0.495</v>
      </c>
      <c r="K314" s="9">
        <v>0.497</v>
      </c>
      <c r="L314" s="9">
        <v>0.498</v>
      </c>
      <c r="M314" s="9">
        <v>0.496</v>
      </c>
      <c r="N314" s="198"/>
    </row>
    <row r="315" spans="1:14" x14ac:dyDescent="0.25">
      <c r="A315" s="3" t="s">
        <v>1</v>
      </c>
      <c r="B315" s="9">
        <v>0.73499999999999999</v>
      </c>
      <c r="C315" s="9">
        <v>0.72599999999999998</v>
      </c>
      <c r="D315" s="9">
        <v>0.71299999999999997</v>
      </c>
      <c r="E315" s="9">
        <v>0.71199999999999997</v>
      </c>
      <c r="F315" s="9">
        <v>0.71299999999999997</v>
      </c>
      <c r="G315" s="9">
        <v>0.71299999999999997</v>
      </c>
      <c r="H315" s="9">
        <v>0.71499999999999997</v>
      </c>
      <c r="I315" s="9">
        <v>0.70899999999999996</v>
      </c>
      <c r="J315" s="9">
        <v>0.70799999999999996</v>
      </c>
      <c r="K315" s="9">
        <v>0.69599999999999995</v>
      </c>
      <c r="L315" s="9">
        <v>0.69499999999999995</v>
      </c>
      <c r="M315" s="9">
        <v>0.70199999999999996</v>
      </c>
      <c r="N315" s="198"/>
    </row>
    <row r="316" spans="1:14" x14ac:dyDescent="0.25">
      <c r="A316" s="25" t="s">
        <v>71</v>
      </c>
      <c r="B316" s="9">
        <v>1.637</v>
      </c>
      <c r="C316" s="9">
        <v>1.64</v>
      </c>
      <c r="D316" s="9">
        <v>1.6359999999999999</v>
      </c>
      <c r="E316" s="9">
        <v>1.6279999999999999</v>
      </c>
      <c r="F316" s="9">
        <v>1.6040000000000001</v>
      </c>
      <c r="G316" s="9">
        <v>1.581</v>
      </c>
      <c r="H316" s="9">
        <v>1.5529999999999999</v>
      </c>
      <c r="I316" s="9">
        <v>1.542</v>
      </c>
      <c r="J316" s="9">
        <v>1.54</v>
      </c>
      <c r="K316" s="9">
        <v>1.5580000000000001</v>
      </c>
      <c r="L316" s="9">
        <v>1.6060000000000001</v>
      </c>
      <c r="M316" s="9">
        <v>1.631</v>
      </c>
      <c r="N316" s="198"/>
    </row>
    <row r="317" spans="1:14" x14ac:dyDescent="0.25">
      <c r="A317" s="3" t="s">
        <v>2</v>
      </c>
      <c r="B317" s="9">
        <v>0.81699999999999995</v>
      </c>
      <c r="C317" s="9">
        <v>0.80600000000000005</v>
      </c>
      <c r="D317" s="9">
        <v>0.80300000000000005</v>
      </c>
      <c r="E317" s="9">
        <v>0.81100000000000005</v>
      </c>
      <c r="F317" s="9">
        <v>0.80900000000000005</v>
      </c>
      <c r="G317" s="9">
        <v>0.79800000000000004</v>
      </c>
      <c r="H317" s="9">
        <v>0.79</v>
      </c>
      <c r="I317" s="9">
        <v>0.79100000000000004</v>
      </c>
      <c r="J317" s="9">
        <v>0.79500000000000004</v>
      </c>
      <c r="K317" s="9">
        <v>0.79300000000000004</v>
      </c>
      <c r="L317" s="9">
        <v>0.79500000000000004</v>
      </c>
      <c r="M317" s="9">
        <v>0.80400000000000005</v>
      </c>
      <c r="N317" s="199"/>
    </row>
    <row r="318" spans="1:14" x14ac:dyDescent="0.25">
      <c r="A318" s="3" t="s">
        <v>3</v>
      </c>
      <c r="B318" s="9">
        <v>1.2669999999999999</v>
      </c>
      <c r="C318" s="9">
        <v>1.2549999999999999</v>
      </c>
      <c r="D318" s="9">
        <v>1.244</v>
      </c>
      <c r="E318" s="9">
        <v>1.248</v>
      </c>
      <c r="F318" s="9">
        <v>1.2649999999999999</v>
      </c>
      <c r="G318" s="9">
        <v>1.282</v>
      </c>
      <c r="H318" s="9">
        <v>1.294</v>
      </c>
      <c r="I318" s="9">
        <v>1.2869999999999999</v>
      </c>
      <c r="J318" s="9">
        <v>1.256</v>
      </c>
      <c r="K318" s="9">
        <v>1.242</v>
      </c>
      <c r="L318" s="9">
        <v>1.22</v>
      </c>
      <c r="M318" s="9">
        <v>1.2190000000000001</v>
      </c>
    </row>
    <row r="319" spans="1:14" x14ac:dyDescent="0.25">
      <c r="A319" s="25" t="s">
        <v>70</v>
      </c>
      <c r="B319" s="9">
        <v>1.851</v>
      </c>
      <c r="C319" s="9">
        <v>1.7030000000000001</v>
      </c>
      <c r="D319" s="9">
        <v>1.734</v>
      </c>
      <c r="E319" s="9">
        <v>1.696</v>
      </c>
      <c r="F319" s="9">
        <v>1.776</v>
      </c>
      <c r="G319" s="9">
        <v>1.7490000000000001</v>
      </c>
      <c r="H319" s="9">
        <v>1.7749999999999999</v>
      </c>
      <c r="I319" s="9">
        <v>1.7430000000000001</v>
      </c>
      <c r="J319" s="9">
        <v>1.7909999999999999</v>
      </c>
      <c r="K319" s="9">
        <v>1.75</v>
      </c>
      <c r="L319" s="9">
        <v>1.7330000000000001</v>
      </c>
      <c r="M319" s="9">
        <v>1.708</v>
      </c>
    </row>
    <row r="320" spans="1:14" x14ac:dyDescent="0.25">
      <c r="A320" s="27" t="s">
        <v>13</v>
      </c>
      <c r="B320" s="171">
        <v>0.85199999999999998</v>
      </c>
      <c r="C320" s="171">
        <v>0.83799999999999997</v>
      </c>
      <c r="D320" s="171">
        <v>0.82099999999999995</v>
      </c>
      <c r="E320" s="171">
        <v>0.80900000000000005</v>
      </c>
      <c r="F320" s="171">
        <v>0.78900000000000003</v>
      </c>
      <c r="G320" s="171">
        <v>0.79</v>
      </c>
      <c r="H320" s="171">
        <v>0.79400000000000004</v>
      </c>
      <c r="I320" s="171">
        <v>0.81100000000000005</v>
      </c>
      <c r="J320" s="171">
        <v>0.81</v>
      </c>
      <c r="K320" s="171">
        <v>0.81599999999999995</v>
      </c>
      <c r="L320" s="171">
        <v>0.81499999999999995</v>
      </c>
      <c r="M320" s="171">
        <v>0.81299999999999994</v>
      </c>
      <c r="N320" s="200"/>
    </row>
    <row r="321" spans="1:14" x14ac:dyDescent="0.25">
      <c r="A321" s="27"/>
      <c r="N321" s="200"/>
    </row>
    <row r="322" spans="1:14" x14ac:dyDescent="0.25">
      <c r="A322" s="3"/>
      <c r="N322" s="197"/>
    </row>
    <row r="323" spans="1:14" ht="15.75" thickBot="1" x14ac:dyDescent="0.3">
      <c r="A323" s="3"/>
      <c r="B323" s="297" t="s">
        <v>668</v>
      </c>
      <c r="C323" s="297"/>
      <c r="D323" s="297"/>
      <c r="E323" s="297"/>
      <c r="F323" s="297"/>
      <c r="G323" s="297"/>
      <c r="H323" s="297"/>
      <c r="I323" s="297"/>
      <c r="J323" s="297"/>
      <c r="K323" s="297"/>
      <c r="L323" s="297"/>
      <c r="M323" s="297"/>
      <c r="N323" s="198"/>
    </row>
    <row r="324" spans="1:14" x14ac:dyDescent="0.25">
      <c r="A324" s="3"/>
      <c r="B324" s="186">
        <v>40179</v>
      </c>
      <c r="C324" s="187">
        <v>40219</v>
      </c>
      <c r="D324" s="187">
        <v>40238</v>
      </c>
      <c r="E324" s="187">
        <v>40278</v>
      </c>
      <c r="F324" s="187">
        <v>40308</v>
      </c>
      <c r="G324" s="187">
        <v>40339</v>
      </c>
      <c r="H324" s="187">
        <v>40369</v>
      </c>
      <c r="I324" s="187">
        <v>40400</v>
      </c>
      <c r="J324" s="187">
        <v>40431</v>
      </c>
      <c r="K324" s="187">
        <v>40452</v>
      </c>
      <c r="L324" s="187">
        <v>40483</v>
      </c>
      <c r="M324" s="187">
        <v>40513</v>
      </c>
    </row>
    <row r="325" spans="1:14" x14ac:dyDescent="0.25">
      <c r="A325" s="3" t="s">
        <v>33</v>
      </c>
      <c r="B325" s="154">
        <v>9201</v>
      </c>
      <c r="C325" s="154">
        <v>10476</v>
      </c>
      <c r="D325" s="154">
        <v>9105</v>
      </c>
      <c r="E325" s="154">
        <v>9970</v>
      </c>
      <c r="F325" s="154">
        <v>14041</v>
      </c>
      <c r="G325" s="154">
        <v>10256</v>
      </c>
      <c r="H325" s="154">
        <v>9012</v>
      </c>
      <c r="I325" s="154">
        <v>9652</v>
      </c>
      <c r="J325" s="154">
        <v>10054</v>
      </c>
      <c r="K325" s="154">
        <v>9444</v>
      </c>
      <c r="L325" s="154">
        <v>11769</v>
      </c>
      <c r="M325" s="154">
        <v>8777</v>
      </c>
    </row>
    <row r="326" spans="1:14" x14ac:dyDescent="0.25">
      <c r="A326" s="3" t="s">
        <v>34</v>
      </c>
      <c r="B326" s="154">
        <v>1317</v>
      </c>
      <c r="C326" s="154">
        <v>1354</v>
      </c>
      <c r="D326" s="154">
        <v>1288</v>
      </c>
      <c r="E326" s="154">
        <v>1409</v>
      </c>
      <c r="F326" s="154">
        <v>1974</v>
      </c>
      <c r="G326" s="154">
        <v>1273</v>
      </c>
      <c r="H326" s="154">
        <v>1206</v>
      </c>
      <c r="I326" s="154">
        <v>1380</v>
      </c>
      <c r="J326" s="154">
        <v>1392</v>
      </c>
      <c r="K326" s="154">
        <v>1344</v>
      </c>
      <c r="L326" s="154">
        <v>1717</v>
      </c>
      <c r="M326" s="154">
        <v>1203</v>
      </c>
    </row>
    <row r="327" spans="1:14" x14ac:dyDescent="0.25">
      <c r="A327" s="3" t="s">
        <v>19</v>
      </c>
      <c r="B327" s="154">
        <v>179</v>
      </c>
      <c r="C327" s="154">
        <v>218</v>
      </c>
      <c r="D327" s="154">
        <v>177</v>
      </c>
      <c r="E327" s="154">
        <v>172</v>
      </c>
      <c r="F327" s="154">
        <v>246</v>
      </c>
      <c r="G327" s="154">
        <v>181</v>
      </c>
      <c r="H327" s="154">
        <v>153</v>
      </c>
      <c r="I327" s="154">
        <v>196</v>
      </c>
      <c r="J327" s="154">
        <v>195</v>
      </c>
      <c r="K327" s="154">
        <v>209</v>
      </c>
      <c r="L327" s="154">
        <v>263</v>
      </c>
      <c r="M327" s="154">
        <v>196</v>
      </c>
    </row>
    <row r="328" spans="1:14" x14ac:dyDescent="0.25">
      <c r="A328" s="26" t="s">
        <v>35</v>
      </c>
      <c r="B328" s="154">
        <v>10697</v>
      </c>
      <c r="C328" s="154">
        <v>12048</v>
      </c>
      <c r="D328" s="154">
        <v>10570</v>
      </c>
      <c r="E328" s="154">
        <v>11550</v>
      </c>
      <c r="F328" s="154">
        <v>16261</v>
      </c>
      <c r="G328" s="154">
        <v>11710</v>
      </c>
      <c r="H328" s="154">
        <v>10370</v>
      </c>
      <c r="I328" s="154">
        <v>11227</v>
      </c>
      <c r="J328" s="154">
        <v>11641</v>
      </c>
      <c r="K328" s="154">
        <f>SUM(K325:K327)</f>
        <v>10997</v>
      </c>
      <c r="L328" s="154">
        <v>13749</v>
      </c>
      <c r="M328" s="154">
        <v>10176</v>
      </c>
    </row>
    <row r="329" spans="1:14" x14ac:dyDescent="0.25">
      <c r="A329" s="3" t="s">
        <v>10</v>
      </c>
      <c r="B329" s="154">
        <v>516</v>
      </c>
      <c r="C329" s="154">
        <v>467</v>
      </c>
      <c r="D329" s="154">
        <v>446</v>
      </c>
      <c r="E329" s="154">
        <v>388</v>
      </c>
      <c r="F329" s="154">
        <v>507</v>
      </c>
      <c r="G329" s="154">
        <v>452</v>
      </c>
      <c r="H329" s="154">
        <v>459</v>
      </c>
      <c r="I329" s="154">
        <v>495</v>
      </c>
      <c r="J329" s="154">
        <v>450</v>
      </c>
      <c r="K329" s="154">
        <v>447</v>
      </c>
      <c r="L329" s="154">
        <v>403</v>
      </c>
      <c r="M329" s="154">
        <v>351</v>
      </c>
    </row>
    <row r="330" spans="1:14" x14ac:dyDescent="0.25">
      <c r="A330" s="27" t="s">
        <v>32</v>
      </c>
      <c r="B330" s="170">
        <v>11213</v>
      </c>
      <c r="C330" s="170">
        <v>12515</v>
      </c>
      <c r="D330" s="170">
        <v>11015</v>
      </c>
      <c r="E330" s="170">
        <v>11939</v>
      </c>
      <c r="F330" s="170">
        <v>16768</v>
      </c>
      <c r="G330" s="170">
        <v>12162</v>
      </c>
      <c r="H330" s="170">
        <v>10829</v>
      </c>
      <c r="I330" s="170">
        <v>11722</v>
      </c>
      <c r="J330" s="170">
        <v>12092</v>
      </c>
      <c r="K330" s="170">
        <v>11445</v>
      </c>
      <c r="L330" s="170">
        <v>14152</v>
      </c>
      <c r="M330" s="170">
        <v>10528</v>
      </c>
    </row>
    <row r="331" spans="1:14" x14ac:dyDescent="0.25">
      <c r="A331" s="27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</row>
    <row r="332" spans="1:14" ht="15.75" thickBot="1" x14ac:dyDescent="0.3">
      <c r="A332" s="3"/>
      <c r="B332" s="297" t="s">
        <v>669</v>
      </c>
      <c r="C332" s="297"/>
      <c r="D332" s="297"/>
      <c r="E332" s="297"/>
      <c r="F332" s="297"/>
      <c r="G332" s="297"/>
      <c r="H332" s="297"/>
      <c r="I332" s="297"/>
      <c r="J332" s="297"/>
      <c r="K332" s="297"/>
      <c r="L332" s="297"/>
      <c r="M332" s="297"/>
    </row>
    <row r="333" spans="1:14" x14ac:dyDescent="0.25">
      <c r="A333" s="3"/>
      <c r="B333" s="186">
        <v>40188</v>
      </c>
      <c r="C333" s="187">
        <v>40219</v>
      </c>
      <c r="D333" s="187">
        <v>40247</v>
      </c>
      <c r="E333" s="187">
        <v>40278</v>
      </c>
      <c r="F333" s="187">
        <v>40308</v>
      </c>
      <c r="G333" s="187">
        <v>40339</v>
      </c>
      <c r="H333" s="187">
        <v>40369</v>
      </c>
      <c r="I333" s="187">
        <v>40400</v>
      </c>
      <c r="J333" s="187">
        <v>40431</v>
      </c>
      <c r="K333" s="187">
        <v>40452</v>
      </c>
      <c r="L333" s="187">
        <v>40483</v>
      </c>
      <c r="M333" s="188">
        <v>40513</v>
      </c>
    </row>
    <row r="334" spans="1:14" x14ac:dyDescent="0.25">
      <c r="A334" s="3" t="s">
        <v>31</v>
      </c>
      <c r="B334" s="9">
        <v>0.78400000000000003</v>
      </c>
      <c r="C334" s="9">
        <v>0.77</v>
      </c>
      <c r="D334" s="9">
        <v>0.754</v>
      </c>
      <c r="E334" s="9">
        <v>0.746</v>
      </c>
      <c r="F334" s="9">
        <v>0.73</v>
      </c>
      <c r="G334" s="9">
        <v>0.73199999999999998</v>
      </c>
      <c r="H334" s="9">
        <v>0.73699999999999999</v>
      </c>
      <c r="I334" s="9">
        <v>0.747</v>
      </c>
      <c r="J334" s="9">
        <v>0.747</v>
      </c>
      <c r="K334" s="9">
        <v>0.749</v>
      </c>
      <c r="L334" s="9">
        <v>0.751</v>
      </c>
      <c r="M334" s="9">
        <v>0.748</v>
      </c>
    </row>
    <row r="335" spans="1:14" x14ac:dyDescent="0.25">
      <c r="A335" s="3" t="s">
        <v>10</v>
      </c>
      <c r="B335" s="9">
        <v>2.3660000000000001</v>
      </c>
      <c r="C335" s="9">
        <v>2.3730000000000002</v>
      </c>
      <c r="D335" s="9">
        <v>2.3919999999999999</v>
      </c>
      <c r="E335" s="9">
        <v>2.4649999999999999</v>
      </c>
      <c r="F335" s="9">
        <v>2.4780000000000002</v>
      </c>
      <c r="G335" s="9">
        <v>2.4889999999999999</v>
      </c>
      <c r="H335" s="9">
        <v>2.3319999999999999</v>
      </c>
      <c r="I335" s="9">
        <v>2.3170000000000002</v>
      </c>
      <c r="J335" s="9">
        <v>2.2919999999999998</v>
      </c>
      <c r="K335" s="9">
        <v>2.4390000000000001</v>
      </c>
      <c r="L335" s="9">
        <v>2.5790000000000002</v>
      </c>
      <c r="M335" s="9">
        <v>2.7040000000000002</v>
      </c>
    </row>
    <row r="336" spans="1:14" x14ac:dyDescent="0.25">
      <c r="A336" s="27" t="s">
        <v>32</v>
      </c>
      <c r="B336" s="171">
        <v>0.85199999999999998</v>
      </c>
      <c r="C336" s="171">
        <v>0.83799999999999997</v>
      </c>
      <c r="D336" s="171">
        <v>0.82099999999999995</v>
      </c>
      <c r="E336" s="171">
        <v>0.80900000000000005</v>
      </c>
      <c r="F336" s="171">
        <v>0.78900000000000003</v>
      </c>
      <c r="G336" s="171">
        <v>0.79</v>
      </c>
      <c r="H336" s="171">
        <v>0.79400000000000004</v>
      </c>
      <c r="I336" s="171">
        <v>0.81100000000000005</v>
      </c>
      <c r="J336" s="171">
        <v>0.81</v>
      </c>
      <c r="K336" s="171">
        <v>0.81599999999999995</v>
      </c>
      <c r="L336" s="171">
        <v>0.81499999999999995</v>
      </c>
      <c r="M336" s="171">
        <v>0.81299999999999994</v>
      </c>
    </row>
    <row r="337" spans="1:13" ht="28.5" customHeight="1" x14ac:dyDescent="0.25">
      <c r="A337" s="295" t="s">
        <v>674</v>
      </c>
      <c r="B337" s="295"/>
      <c r="C337" s="295"/>
      <c r="D337" s="295"/>
      <c r="E337" s="295"/>
      <c r="F337" s="295"/>
      <c r="G337" s="295"/>
      <c r="H337" s="295"/>
      <c r="I337" s="295"/>
      <c r="J337" s="295"/>
      <c r="K337" s="295"/>
      <c r="L337" s="295"/>
      <c r="M337" s="295"/>
    </row>
    <row r="338" spans="1:13" ht="12.75" customHeight="1" x14ac:dyDescent="0.25">
      <c r="B338" s="193"/>
      <c r="C338" s="193"/>
      <c r="D338" s="193"/>
      <c r="E338" s="193"/>
      <c r="F338" s="193"/>
      <c r="G338" s="193"/>
      <c r="H338" s="193"/>
      <c r="I338" s="193"/>
      <c r="J338" s="193"/>
      <c r="K338" s="193"/>
      <c r="L338" s="193"/>
      <c r="M338" s="193"/>
    </row>
    <row r="339" spans="1:13" ht="22.5" customHeight="1" x14ac:dyDescent="0.25">
      <c r="A339" s="179">
        <v>2009</v>
      </c>
      <c r="B339" s="296" t="s">
        <v>664</v>
      </c>
      <c r="C339" s="296"/>
      <c r="D339" s="296"/>
      <c r="E339" s="296"/>
      <c r="F339" s="296"/>
      <c r="G339" s="296"/>
      <c r="H339" s="296"/>
      <c r="I339" s="296"/>
      <c r="J339" s="296"/>
      <c r="K339" s="296"/>
      <c r="L339" s="296"/>
      <c r="M339" s="296"/>
    </row>
    <row r="340" spans="1:13" x14ac:dyDescent="0.25">
      <c r="A340" s="8" t="s">
        <v>72</v>
      </c>
      <c r="B340" s="92">
        <v>20</v>
      </c>
      <c r="C340" s="92">
        <v>19</v>
      </c>
      <c r="D340" s="92">
        <v>22</v>
      </c>
      <c r="E340" s="92">
        <v>21</v>
      </c>
      <c r="F340" s="92">
        <v>20</v>
      </c>
      <c r="G340" s="92">
        <v>22</v>
      </c>
      <c r="H340" s="92">
        <v>22</v>
      </c>
      <c r="I340" s="92">
        <v>21</v>
      </c>
      <c r="J340" s="92">
        <v>21</v>
      </c>
      <c r="K340" s="92">
        <v>22</v>
      </c>
      <c r="L340" s="92">
        <v>20</v>
      </c>
      <c r="M340" s="169">
        <v>22</v>
      </c>
    </row>
    <row r="341" spans="1:13" ht="15.75" thickBot="1" x14ac:dyDescent="0.3">
      <c r="A341" s="3"/>
      <c r="B341" s="297" t="s">
        <v>665</v>
      </c>
      <c r="C341" s="297"/>
      <c r="D341" s="297"/>
      <c r="E341" s="297"/>
      <c r="F341" s="297"/>
      <c r="G341" s="297"/>
      <c r="H341" s="297"/>
      <c r="I341" s="297"/>
      <c r="J341" s="297"/>
      <c r="K341" s="297"/>
      <c r="L341" s="297"/>
      <c r="M341" s="297"/>
    </row>
    <row r="342" spans="1:13" x14ac:dyDescent="0.25">
      <c r="A342" s="3"/>
      <c r="B342" s="186">
        <v>39814</v>
      </c>
      <c r="C342" s="187">
        <v>39845</v>
      </c>
      <c r="D342" s="187">
        <v>39873</v>
      </c>
      <c r="E342" s="187">
        <v>39904</v>
      </c>
      <c r="F342" s="187">
        <v>39934</v>
      </c>
      <c r="G342" s="187">
        <v>39965</v>
      </c>
      <c r="H342" s="187">
        <v>39995</v>
      </c>
      <c r="I342" s="187">
        <v>40026</v>
      </c>
      <c r="J342" s="187">
        <v>40057</v>
      </c>
      <c r="K342" s="187">
        <v>40087</v>
      </c>
      <c r="L342" s="187">
        <v>40126</v>
      </c>
      <c r="M342" s="188">
        <v>40148</v>
      </c>
    </row>
    <row r="343" spans="1:13" x14ac:dyDescent="0.25">
      <c r="A343" s="3" t="s">
        <v>0</v>
      </c>
      <c r="B343" s="157">
        <v>3577</v>
      </c>
      <c r="C343" s="157">
        <v>4143</v>
      </c>
      <c r="D343" s="157">
        <v>3825</v>
      </c>
      <c r="E343" s="157">
        <v>3321</v>
      </c>
      <c r="F343" s="157">
        <v>4723</v>
      </c>
      <c r="G343" s="157">
        <v>5107</v>
      </c>
      <c r="H343" s="157">
        <v>4168</v>
      </c>
      <c r="I343" s="157">
        <v>4738</v>
      </c>
      <c r="J343" s="157">
        <v>4373</v>
      </c>
      <c r="K343" s="154">
        <v>4472</v>
      </c>
      <c r="L343" s="154">
        <v>4786</v>
      </c>
      <c r="M343" s="154">
        <v>3886</v>
      </c>
    </row>
    <row r="344" spans="1:13" x14ac:dyDescent="0.25">
      <c r="A344" s="3" t="s">
        <v>1</v>
      </c>
      <c r="B344" s="154">
        <v>2985</v>
      </c>
      <c r="C344" s="154">
        <v>3436</v>
      </c>
      <c r="D344" s="154">
        <v>4126</v>
      </c>
      <c r="E344" s="154">
        <v>3045</v>
      </c>
      <c r="F344" s="154">
        <v>2996</v>
      </c>
      <c r="G344" s="154">
        <v>2926</v>
      </c>
      <c r="H344" s="154">
        <v>2532</v>
      </c>
      <c r="I344" s="154">
        <v>2452</v>
      </c>
      <c r="J344" s="154">
        <v>2990</v>
      </c>
      <c r="K344" s="154">
        <v>2824</v>
      </c>
      <c r="L344" s="154">
        <v>2479</v>
      </c>
      <c r="M344" s="154">
        <v>2237</v>
      </c>
    </row>
    <row r="345" spans="1:13" x14ac:dyDescent="0.25">
      <c r="A345" s="25" t="s">
        <v>71</v>
      </c>
      <c r="B345" s="154">
        <v>1510</v>
      </c>
      <c r="C345" s="154">
        <v>1621</v>
      </c>
      <c r="D345" s="154">
        <v>1452</v>
      </c>
      <c r="E345" s="154">
        <v>1318</v>
      </c>
      <c r="F345" s="154">
        <v>1407</v>
      </c>
      <c r="G345" s="154">
        <v>1460</v>
      </c>
      <c r="H345" s="154">
        <v>1421</v>
      </c>
      <c r="I345" s="154">
        <v>1470</v>
      </c>
      <c r="J345" s="154">
        <v>1564</v>
      </c>
      <c r="K345" s="155">
        <v>1726</v>
      </c>
      <c r="L345" s="155">
        <v>1514</v>
      </c>
      <c r="M345" s="155">
        <v>1448</v>
      </c>
    </row>
    <row r="346" spans="1:13" x14ac:dyDescent="0.25">
      <c r="A346" s="3" t="s">
        <v>2</v>
      </c>
      <c r="B346" s="154">
        <v>460</v>
      </c>
      <c r="C346" s="154">
        <v>512</v>
      </c>
      <c r="D346" s="154">
        <v>546</v>
      </c>
      <c r="E346" s="154">
        <v>451</v>
      </c>
      <c r="F346" s="154">
        <v>544</v>
      </c>
      <c r="G346" s="154">
        <v>702</v>
      </c>
      <c r="H346" s="154">
        <v>612</v>
      </c>
      <c r="I346" s="154">
        <v>616</v>
      </c>
      <c r="J346" s="154">
        <v>756</v>
      </c>
      <c r="K346" s="155">
        <v>747</v>
      </c>
      <c r="L346" s="155">
        <v>782</v>
      </c>
      <c r="M346" s="155">
        <v>735</v>
      </c>
    </row>
    <row r="347" spans="1:13" x14ac:dyDescent="0.25">
      <c r="A347" s="3" t="s">
        <v>3</v>
      </c>
      <c r="B347" s="154">
        <v>655</v>
      </c>
      <c r="C347" s="154">
        <v>789</v>
      </c>
      <c r="D347" s="154">
        <v>624</v>
      </c>
      <c r="E347" s="154">
        <v>801</v>
      </c>
      <c r="F347" s="154">
        <v>731</v>
      </c>
      <c r="G347" s="154">
        <v>912</v>
      </c>
      <c r="H347" s="154">
        <v>748</v>
      </c>
      <c r="I347" s="154">
        <v>735</v>
      </c>
      <c r="J347" s="154">
        <v>639</v>
      </c>
      <c r="K347" s="155">
        <v>785</v>
      </c>
      <c r="L347" s="155">
        <v>862</v>
      </c>
      <c r="M347" s="155">
        <v>614</v>
      </c>
    </row>
    <row r="348" spans="1:13" x14ac:dyDescent="0.25">
      <c r="A348" s="25" t="s">
        <v>70</v>
      </c>
      <c r="B348" s="154">
        <v>215</v>
      </c>
      <c r="C348" s="154">
        <v>216</v>
      </c>
      <c r="D348" s="154">
        <v>215</v>
      </c>
      <c r="E348" s="154">
        <v>164</v>
      </c>
      <c r="F348" s="154">
        <v>206</v>
      </c>
      <c r="G348" s="154">
        <v>201</v>
      </c>
      <c r="H348" s="154">
        <v>195</v>
      </c>
      <c r="I348" s="154">
        <v>184</v>
      </c>
      <c r="J348" s="154">
        <v>226</v>
      </c>
      <c r="K348" s="155">
        <v>239</v>
      </c>
      <c r="L348" s="155">
        <v>372</v>
      </c>
      <c r="M348" s="155">
        <v>273</v>
      </c>
    </row>
    <row r="349" spans="1:13" x14ac:dyDescent="0.25">
      <c r="A349" s="26" t="s">
        <v>13</v>
      </c>
      <c r="B349" s="170">
        <v>9403</v>
      </c>
      <c r="C349" s="170">
        <v>10717</v>
      </c>
      <c r="D349" s="170">
        <v>10788</v>
      </c>
      <c r="E349" s="170">
        <v>9099</v>
      </c>
      <c r="F349" s="170">
        <v>10606</v>
      </c>
      <c r="G349" s="170">
        <v>11307</v>
      </c>
      <c r="H349" s="170">
        <v>9676</v>
      </c>
      <c r="I349" s="170">
        <v>10194</v>
      </c>
      <c r="J349" s="170">
        <v>10548</v>
      </c>
      <c r="K349" s="170">
        <v>10793</v>
      </c>
      <c r="L349" s="170">
        <v>10794</v>
      </c>
      <c r="M349" s="170">
        <v>9191</v>
      </c>
    </row>
    <row r="350" spans="1:13" x14ac:dyDescent="0.25">
      <c r="A350" s="26"/>
    </row>
    <row r="351" spans="1:13" x14ac:dyDescent="0.25">
      <c r="A351" s="26"/>
    </row>
    <row r="352" spans="1:13" ht="15.75" thickBot="1" x14ac:dyDescent="0.3">
      <c r="A352" s="3"/>
      <c r="B352" s="297" t="s">
        <v>666</v>
      </c>
      <c r="C352" s="297"/>
      <c r="D352" s="297"/>
      <c r="E352" s="297"/>
      <c r="F352" s="297"/>
      <c r="G352" s="297"/>
      <c r="H352" s="297"/>
      <c r="I352" s="297"/>
      <c r="J352" s="297"/>
      <c r="K352" s="297"/>
      <c r="L352" s="297"/>
      <c r="M352" s="297"/>
    </row>
    <row r="353" spans="1:13" x14ac:dyDescent="0.25">
      <c r="A353" s="3"/>
      <c r="B353" s="186">
        <v>39814</v>
      </c>
      <c r="C353" s="187">
        <v>39845</v>
      </c>
      <c r="D353" s="187">
        <v>39873</v>
      </c>
      <c r="E353" s="187">
        <v>39904</v>
      </c>
      <c r="F353" s="187">
        <v>39934</v>
      </c>
      <c r="G353" s="187">
        <v>39965</v>
      </c>
      <c r="H353" s="187">
        <v>39995</v>
      </c>
      <c r="I353" s="187">
        <v>40026</v>
      </c>
      <c r="J353" s="187">
        <v>40057</v>
      </c>
      <c r="K353" s="187">
        <v>40087</v>
      </c>
      <c r="L353" s="187">
        <v>40126</v>
      </c>
      <c r="M353" s="188">
        <v>40148</v>
      </c>
    </row>
    <row r="354" spans="1:13" x14ac:dyDescent="0.25">
      <c r="A354" s="3" t="s">
        <v>0</v>
      </c>
      <c r="B354" s="157">
        <v>3325</v>
      </c>
      <c r="C354" s="157">
        <v>3452</v>
      </c>
      <c r="D354" s="157">
        <v>3843</v>
      </c>
      <c r="E354" s="157">
        <v>3752</v>
      </c>
      <c r="F354" s="157">
        <v>3942</v>
      </c>
      <c r="G354" s="157">
        <v>4389</v>
      </c>
      <c r="H354" s="157">
        <v>4664</v>
      </c>
      <c r="I354" s="157">
        <v>4670</v>
      </c>
      <c r="J354" s="157">
        <v>4422</v>
      </c>
      <c r="K354" s="154">
        <v>4527</v>
      </c>
      <c r="L354" s="154">
        <v>4538</v>
      </c>
      <c r="M354" s="154">
        <v>4368</v>
      </c>
    </row>
    <row r="355" spans="1:13" x14ac:dyDescent="0.25">
      <c r="A355" s="3" t="s">
        <v>1</v>
      </c>
      <c r="B355" s="154">
        <v>3309</v>
      </c>
      <c r="C355" s="154">
        <v>3161</v>
      </c>
      <c r="D355" s="154">
        <v>3537</v>
      </c>
      <c r="E355" s="154">
        <v>3548</v>
      </c>
      <c r="F355" s="154">
        <v>3407</v>
      </c>
      <c r="G355" s="154">
        <v>2988</v>
      </c>
      <c r="H355" s="154">
        <v>2812</v>
      </c>
      <c r="I355" s="154">
        <v>2639</v>
      </c>
      <c r="J355" s="154">
        <v>2656</v>
      </c>
      <c r="K355" s="154">
        <v>2756</v>
      </c>
      <c r="L355" s="154">
        <v>2770</v>
      </c>
      <c r="M355" s="154">
        <v>2514</v>
      </c>
    </row>
    <row r="356" spans="1:13" x14ac:dyDescent="0.25">
      <c r="A356" s="25" t="s">
        <v>71</v>
      </c>
      <c r="B356" s="154">
        <v>1316</v>
      </c>
      <c r="C356" s="154">
        <v>1431</v>
      </c>
      <c r="D356" s="154">
        <v>1524</v>
      </c>
      <c r="E356" s="154">
        <v>1458</v>
      </c>
      <c r="F356" s="154">
        <v>1393</v>
      </c>
      <c r="G356" s="154">
        <v>1396</v>
      </c>
      <c r="H356" s="154">
        <v>1430</v>
      </c>
      <c r="I356" s="154">
        <v>1450</v>
      </c>
      <c r="J356" s="154">
        <v>1484</v>
      </c>
      <c r="K356" s="155">
        <v>1588</v>
      </c>
      <c r="L356" s="155">
        <v>1605</v>
      </c>
      <c r="M356" s="155">
        <v>1564</v>
      </c>
    </row>
    <row r="357" spans="1:13" x14ac:dyDescent="0.25">
      <c r="A357" s="3" t="s">
        <v>2</v>
      </c>
      <c r="B357" s="154">
        <v>444</v>
      </c>
      <c r="C357" s="154">
        <v>457</v>
      </c>
      <c r="D357" s="154">
        <v>507</v>
      </c>
      <c r="E357" s="154">
        <v>503</v>
      </c>
      <c r="F357" s="154">
        <v>513</v>
      </c>
      <c r="G357" s="154">
        <v>568</v>
      </c>
      <c r="H357" s="154">
        <v>622</v>
      </c>
      <c r="I357" s="154">
        <v>644</v>
      </c>
      <c r="J357" s="154">
        <v>660</v>
      </c>
      <c r="K357" s="155">
        <v>707</v>
      </c>
      <c r="L357" s="155">
        <v>761</v>
      </c>
      <c r="M357" s="155">
        <v>754</v>
      </c>
    </row>
    <row r="358" spans="1:13" x14ac:dyDescent="0.25">
      <c r="A358" s="3" t="s">
        <v>3</v>
      </c>
      <c r="B358" s="154">
        <v>648</v>
      </c>
      <c r="C358" s="154">
        <v>669</v>
      </c>
      <c r="D358" s="154">
        <v>685</v>
      </c>
      <c r="E358" s="154">
        <v>734</v>
      </c>
      <c r="F358" s="154">
        <v>717</v>
      </c>
      <c r="G358" s="154">
        <v>818</v>
      </c>
      <c r="H358" s="154">
        <v>799</v>
      </c>
      <c r="I358" s="154">
        <v>799</v>
      </c>
      <c r="J358" s="154">
        <v>708</v>
      </c>
      <c r="K358" s="155">
        <v>721</v>
      </c>
      <c r="L358" s="155">
        <v>761</v>
      </c>
      <c r="M358" s="155">
        <v>750</v>
      </c>
    </row>
    <row r="359" spans="1:13" x14ac:dyDescent="0.25">
      <c r="A359" s="25" t="s">
        <v>70</v>
      </c>
      <c r="B359" s="154">
        <v>186</v>
      </c>
      <c r="C359" s="154">
        <v>184</v>
      </c>
      <c r="D359" s="154">
        <v>215</v>
      </c>
      <c r="E359" s="154">
        <v>198</v>
      </c>
      <c r="F359" s="154">
        <v>195</v>
      </c>
      <c r="G359" s="154">
        <v>190</v>
      </c>
      <c r="H359" s="154">
        <v>201</v>
      </c>
      <c r="I359" s="154">
        <v>193</v>
      </c>
      <c r="J359" s="154">
        <v>201</v>
      </c>
      <c r="K359" s="155">
        <v>216</v>
      </c>
      <c r="L359" s="155">
        <v>276</v>
      </c>
      <c r="M359" s="155">
        <v>292</v>
      </c>
    </row>
    <row r="360" spans="1:13" x14ac:dyDescent="0.25">
      <c r="A360" s="26" t="s">
        <v>13</v>
      </c>
      <c r="B360" s="170">
        <v>9229</v>
      </c>
      <c r="C360" s="170">
        <v>9354</v>
      </c>
      <c r="D360" s="170">
        <v>10311</v>
      </c>
      <c r="E360" s="170">
        <v>10194</v>
      </c>
      <c r="F360" s="170">
        <v>10167</v>
      </c>
      <c r="G360" s="170">
        <v>10349</v>
      </c>
      <c r="H360" s="170">
        <v>10527</v>
      </c>
      <c r="I360" s="170">
        <v>10395</v>
      </c>
      <c r="J360" s="170">
        <v>10132</v>
      </c>
      <c r="K360" s="170">
        <v>10515</v>
      </c>
      <c r="L360" s="170">
        <v>10711</v>
      </c>
      <c r="M360" s="170">
        <v>10243</v>
      </c>
    </row>
    <row r="361" spans="1:13" x14ac:dyDescent="0.25">
      <c r="A361" s="26"/>
    </row>
    <row r="362" spans="1:13" x14ac:dyDescent="0.25">
      <c r="A362" s="3"/>
    </row>
    <row r="363" spans="1:13" ht="15.75" thickBot="1" x14ac:dyDescent="0.3">
      <c r="A363" s="3"/>
      <c r="B363" s="297" t="s">
        <v>667</v>
      </c>
      <c r="C363" s="297"/>
      <c r="D363" s="297"/>
      <c r="E363" s="297"/>
      <c r="F363" s="297"/>
      <c r="G363" s="297"/>
      <c r="H363" s="297"/>
      <c r="I363" s="297"/>
      <c r="J363" s="297"/>
      <c r="K363" s="297"/>
      <c r="L363" s="297"/>
      <c r="M363" s="297"/>
    </row>
    <row r="364" spans="1:13" x14ac:dyDescent="0.25">
      <c r="A364" s="3"/>
      <c r="B364" s="186">
        <v>39814</v>
      </c>
      <c r="C364" s="187">
        <v>39845</v>
      </c>
      <c r="D364" s="187">
        <v>39873</v>
      </c>
      <c r="E364" s="187">
        <v>39904</v>
      </c>
      <c r="F364" s="187">
        <v>39934</v>
      </c>
      <c r="G364" s="187">
        <v>39965</v>
      </c>
      <c r="H364" s="187">
        <v>39995</v>
      </c>
      <c r="I364" s="187">
        <v>40026</v>
      </c>
      <c r="J364" s="187">
        <v>40057</v>
      </c>
      <c r="K364" s="187">
        <v>40087</v>
      </c>
      <c r="L364" s="187">
        <v>40126</v>
      </c>
      <c r="M364" s="188">
        <v>40148</v>
      </c>
    </row>
    <row r="365" spans="1:13" x14ac:dyDescent="0.25">
      <c r="A365" s="3" t="s">
        <v>0</v>
      </c>
      <c r="B365" s="9">
        <v>0.56699999999999995</v>
      </c>
      <c r="C365" s="9">
        <v>0.55300000000000005</v>
      </c>
      <c r="D365" s="9">
        <v>0.53200000000000003</v>
      </c>
      <c r="E365" s="9">
        <v>0.52700000000000002</v>
      </c>
      <c r="F365" s="9">
        <v>0.52200000000000002</v>
      </c>
      <c r="G365" s="9">
        <v>0.52500000000000002</v>
      </c>
      <c r="H365" s="48">
        <v>0.51800000000000002</v>
      </c>
      <c r="I365" s="9">
        <v>0.51100000000000001</v>
      </c>
      <c r="J365" s="9">
        <v>0.505</v>
      </c>
      <c r="K365" s="9">
        <v>0.502</v>
      </c>
      <c r="L365" s="9">
        <v>0.50600000000000001</v>
      </c>
      <c r="M365" s="9">
        <v>0.50900000000000001</v>
      </c>
    </row>
    <row r="366" spans="1:13" x14ac:dyDescent="0.25">
      <c r="A366" s="3" t="s">
        <v>1</v>
      </c>
      <c r="B366" s="9">
        <v>0.73</v>
      </c>
      <c r="C366" s="9">
        <v>0.72699999999999998</v>
      </c>
      <c r="D366" s="9">
        <v>0.71599999999999997</v>
      </c>
      <c r="E366" s="9">
        <v>0.70799999999999996</v>
      </c>
      <c r="F366" s="9">
        <v>0.70099999999999996</v>
      </c>
      <c r="G366" s="9">
        <v>0.71199999999999997</v>
      </c>
      <c r="H366" s="48">
        <v>0.72</v>
      </c>
      <c r="I366" s="9">
        <v>0.72699999999999998</v>
      </c>
      <c r="J366" s="9">
        <v>0.72199999999999998</v>
      </c>
      <c r="K366" s="9">
        <v>0.71499999999999997</v>
      </c>
      <c r="L366" s="9">
        <v>0.72199999999999998</v>
      </c>
      <c r="M366" s="9">
        <v>0.73299999999999998</v>
      </c>
    </row>
    <row r="367" spans="1:13" x14ac:dyDescent="0.25">
      <c r="A367" s="25" t="s">
        <v>71</v>
      </c>
      <c r="B367" s="172">
        <v>1.754</v>
      </c>
      <c r="C367" s="172">
        <v>1.677</v>
      </c>
      <c r="D367" s="172">
        <v>1.6080000000000001</v>
      </c>
      <c r="E367" s="172">
        <v>1.5780000000000001</v>
      </c>
      <c r="F367" s="172">
        <v>1.6160000000000001</v>
      </c>
      <c r="G367" s="172">
        <v>1.653</v>
      </c>
      <c r="H367" s="176">
        <v>1.673</v>
      </c>
      <c r="I367" s="172">
        <v>1.677</v>
      </c>
      <c r="J367" s="172">
        <v>1.694</v>
      </c>
      <c r="K367" s="172">
        <v>1.645</v>
      </c>
      <c r="L367" s="172">
        <v>1.6279999999999999</v>
      </c>
      <c r="M367" s="172">
        <v>1.6060000000000001</v>
      </c>
    </row>
    <row r="368" spans="1:13" x14ac:dyDescent="0.25">
      <c r="A368" s="3" t="s">
        <v>2</v>
      </c>
      <c r="B368" s="172">
        <v>0.92800000000000005</v>
      </c>
      <c r="C368" s="172">
        <v>0.94699999999999995</v>
      </c>
      <c r="D368" s="172">
        <v>0.91800000000000004</v>
      </c>
      <c r="E368" s="172">
        <v>0.92</v>
      </c>
      <c r="F368" s="172">
        <v>0.90500000000000003</v>
      </c>
      <c r="G368" s="172">
        <v>0.90100000000000002</v>
      </c>
      <c r="H368" s="176">
        <v>0.874</v>
      </c>
      <c r="I368" s="172">
        <v>0.876</v>
      </c>
      <c r="J368" s="172">
        <v>0.85299999999999998</v>
      </c>
      <c r="K368" s="172">
        <v>0.82399999999999995</v>
      </c>
      <c r="L368" s="172">
        <v>0.80200000000000005</v>
      </c>
      <c r="M368" s="172">
        <v>0.81599999999999995</v>
      </c>
    </row>
    <row r="369" spans="1:13" x14ac:dyDescent="0.25">
      <c r="A369" s="3" t="s">
        <v>3</v>
      </c>
      <c r="B369" s="172">
        <v>1.1499999999999999</v>
      </c>
      <c r="C369" s="172">
        <v>1.115</v>
      </c>
      <c r="D369" s="172">
        <v>1.1080000000000001</v>
      </c>
      <c r="E369" s="172">
        <v>1.1259999999999999</v>
      </c>
      <c r="F369" s="172">
        <v>1.107</v>
      </c>
      <c r="G369" s="172">
        <v>1.1299999999999999</v>
      </c>
      <c r="H369" s="176">
        <v>1.129</v>
      </c>
      <c r="I369" s="172">
        <v>1.175</v>
      </c>
      <c r="J369" s="172">
        <v>1.1990000000000001</v>
      </c>
      <c r="K369" s="172">
        <v>1.244</v>
      </c>
      <c r="L369" s="172">
        <v>1.2589999999999999</v>
      </c>
      <c r="M369" s="172">
        <v>1.278</v>
      </c>
    </row>
    <row r="370" spans="1:13" x14ac:dyDescent="0.25">
      <c r="A370" s="25" t="s">
        <v>70</v>
      </c>
      <c r="B370" s="172">
        <v>1.8720000000000001</v>
      </c>
      <c r="C370" s="172">
        <v>1.879</v>
      </c>
      <c r="D370" s="172">
        <v>1.8580000000000001</v>
      </c>
      <c r="E370" s="172">
        <v>1.86</v>
      </c>
      <c r="F370" s="172">
        <v>1.831</v>
      </c>
      <c r="G370" s="172">
        <v>1.8080000000000001</v>
      </c>
      <c r="H370" s="176">
        <v>1.8029999999999999</v>
      </c>
      <c r="I370" s="172">
        <v>1.823</v>
      </c>
      <c r="J370" s="172">
        <v>1.849</v>
      </c>
      <c r="K370" s="172">
        <v>1.8680000000000001</v>
      </c>
      <c r="L370" s="172">
        <v>1.8979999999999999</v>
      </c>
      <c r="M370" s="172">
        <v>1.8720000000000001</v>
      </c>
    </row>
    <row r="371" spans="1:13" x14ac:dyDescent="0.25">
      <c r="A371" s="27" t="s">
        <v>13</v>
      </c>
      <c r="B371" s="171">
        <v>0.879</v>
      </c>
      <c r="C371" s="171">
        <v>0.86899999999999999</v>
      </c>
      <c r="D371" s="171">
        <v>0.83899999999999997</v>
      </c>
      <c r="E371" s="171">
        <v>0.82899999999999996</v>
      </c>
      <c r="F371" s="171">
        <v>0.81799999999999995</v>
      </c>
      <c r="G371" s="171">
        <v>0.82299999999999995</v>
      </c>
      <c r="H371" s="173">
        <v>0.82099999999999995</v>
      </c>
      <c r="I371" s="171">
        <v>0.82599999999999996</v>
      </c>
      <c r="J371" s="171">
        <v>0.83399999999999996</v>
      </c>
      <c r="K371" s="171">
        <v>0.83099999999999996</v>
      </c>
      <c r="L371" s="171">
        <v>0.84</v>
      </c>
      <c r="M371" s="171">
        <v>0.84899999999999998</v>
      </c>
    </row>
    <row r="372" spans="1:13" x14ac:dyDescent="0.25">
      <c r="A372" s="27"/>
    </row>
    <row r="373" spans="1:13" x14ac:dyDescent="0.25">
      <c r="A373" s="3"/>
    </row>
    <row r="374" spans="1:13" ht="15.75" thickBot="1" x14ac:dyDescent="0.3">
      <c r="A374" s="3"/>
      <c r="B374" s="297" t="s">
        <v>668</v>
      </c>
      <c r="C374" s="297"/>
      <c r="D374" s="297"/>
      <c r="E374" s="297"/>
      <c r="F374" s="297"/>
      <c r="G374" s="297"/>
      <c r="H374" s="297"/>
      <c r="I374" s="297"/>
      <c r="J374" s="297"/>
      <c r="K374" s="297"/>
      <c r="L374" s="297"/>
      <c r="M374" s="297"/>
    </row>
    <row r="375" spans="1:13" x14ac:dyDescent="0.25">
      <c r="A375" s="3"/>
      <c r="B375" s="186">
        <v>39814</v>
      </c>
      <c r="C375" s="187">
        <v>39845</v>
      </c>
      <c r="D375" s="187">
        <v>39873</v>
      </c>
      <c r="E375" s="187">
        <v>39904</v>
      </c>
      <c r="F375" s="187">
        <v>39934</v>
      </c>
      <c r="G375" s="187">
        <v>39965</v>
      </c>
      <c r="H375" s="187">
        <v>39995</v>
      </c>
      <c r="I375" s="187">
        <v>40026</v>
      </c>
      <c r="J375" s="187">
        <v>40057</v>
      </c>
      <c r="K375" s="187">
        <v>40087</v>
      </c>
      <c r="L375" s="187">
        <v>40126</v>
      </c>
      <c r="M375" s="188">
        <v>40148</v>
      </c>
    </row>
    <row r="376" spans="1:13" x14ac:dyDescent="0.25">
      <c r="A376" s="3" t="s">
        <v>33</v>
      </c>
      <c r="B376" s="154">
        <v>7353</v>
      </c>
      <c r="C376" s="154">
        <v>8519</v>
      </c>
      <c r="D376" s="154">
        <v>8759</v>
      </c>
      <c r="E376" s="154">
        <v>7343</v>
      </c>
      <c r="F376" s="154">
        <v>8443</v>
      </c>
      <c r="G376" s="154">
        <v>8987</v>
      </c>
      <c r="H376" s="154">
        <v>7908</v>
      </c>
      <c r="I376" s="154">
        <v>8267</v>
      </c>
      <c r="J376" s="154">
        <v>8645</v>
      </c>
      <c r="K376" s="174">
        <v>8873</v>
      </c>
      <c r="L376" s="174">
        <v>8822</v>
      </c>
      <c r="M376" s="174">
        <v>7540</v>
      </c>
    </row>
    <row r="377" spans="1:13" x14ac:dyDescent="0.25">
      <c r="A377" s="3" t="s">
        <v>34</v>
      </c>
      <c r="B377" s="154">
        <v>1330</v>
      </c>
      <c r="C377" s="154">
        <v>1393</v>
      </c>
      <c r="D377" s="154">
        <v>1298</v>
      </c>
      <c r="E377" s="154">
        <v>1134</v>
      </c>
      <c r="F377" s="154">
        <v>1535</v>
      </c>
      <c r="G377" s="154">
        <v>1621</v>
      </c>
      <c r="H377" s="154">
        <v>1185</v>
      </c>
      <c r="I377" s="154">
        <v>1339</v>
      </c>
      <c r="J377" s="154">
        <v>1273</v>
      </c>
      <c r="K377" s="174">
        <v>1186</v>
      </c>
      <c r="L377" s="174">
        <v>1372</v>
      </c>
      <c r="M377" s="174">
        <v>1087</v>
      </c>
    </row>
    <row r="378" spans="1:13" x14ac:dyDescent="0.25">
      <c r="A378" s="3" t="s">
        <v>19</v>
      </c>
      <c r="B378" s="154">
        <v>165</v>
      </c>
      <c r="C378" s="154">
        <v>171</v>
      </c>
      <c r="D378" s="154">
        <v>159</v>
      </c>
      <c r="E378" s="154">
        <v>138</v>
      </c>
      <c r="F378" s="154">
        <v>159</v>
      </c>
      <c r="G378" s="154">
        <v>220</v>
      </c>
      <c r="H378" s="154">
        <v>150</v>
      </c>
      <c r="I378" s="154">
        <v>149</v>
      </c>
      <c r="J378" s="154">
        <v>142</v>
      </c>
      <c r="K378" s="174">
        <v>175</v>
      </c>
      <c r="L378" s="174">
        <v>174</v>
      </c>
      <c r="M378" s="174">
        <v>160</v>
      </c>
    </row>
    <row r="379" spans="1:13" x14ac:dyDescent="0.25">
      <c r="A379" s="26" t="s">
        <v>35</v>
      </c>
      <c r="B379" s="170">
        <v>8848</v>
      </c>
      <c r="C379" s="170">
        <v>10083</v>
      </c>
      <c r="D379" s="170">
        <v>10216</v>
      </c>
      <c r="E379" s="170">
        <v>8615</v>
      </c>
      <c r="F379" s="170">
        <v>10137</v>
      </c>
      <c r="G379" s="170">
        <v>10828</v>
      </c>
      <c r="H379" s="170">
        <v>9243</v>
      </c>
      <c r="I379" s="170">
        <v>9755</v>
      </c>
      <c r="J379" s="170">
        <v>10059</v>
      </c>
      <c r="K379" s="175">
        <v>10234</v>
      </c>
      <c r="L379" s="175">
        <v>10368</v>
      </c>
      <c r="M379" s="175">
        <v>8788</v>
      </c>
    </row>
    <row r="380" spans="1:13" x14ac:dyDescent="0.25">
      <c r="A380" s="3" t="s">
        <v>10</v>
      </c>
      <c r="B380" s="154">
        <v>555</v>
      </c>
      <c r="C380" s="154">
        <v>634</v>
      </c>
      <c r="D380" s="154">
        <v>572</v>
      </c>
      <c r="E380" s="154">
        <v>484</v>
      </c>
      <c r="F380" s="154">
        <v>470</v>
      </c>
      <c r="G380" s="154">
        <v>479</v>
      </c>
      <c r="H380" s="154">
        <v>433</v>
      </c>
      <c r="I380" s="154">
        <v>440</v>
      </c>
      <c r="J380" s="154">
        <v>489</v>
      </c>
      <c r="K380" s="174">
        <v>559</v>
      </c>
      <c r="L380" s="174">
        <v>427</v>
      </c>
      <c r="M380" s="174">
        <v>403</v>
      </c>
    </row>
    <row r="381" spans="1:13" x14ac:dyDescent="0.25">
      <c r="A381" s="27" t="s">
        <v>32</v>
      </c>
      <c r="B381" s="170">
        <v>9403</v>
      </c>
      <c r="C381" s="170">
        <v>10717</v>
      </c>
      <c r="D381" s="170">
        <v>10788</v>
      </c>
      <c r="E381" s="170">
        <v>9099</v>
      </c>
      <c r="F381" s="170">
        <v>10606</v>
      </c>
      <c r="G381" s="170">
        <v>11307</v>
      </c>
      <c r="H381" s="170">
        <v>9676</v>
      </c>
      <c r="I381" s="170">
        <v>10194</v>
      </c>
      <c r="J381" s="170">
        <v>10548</v>
      </c>
      <c r="K381" s="170">
        <v>10793</v>
      </c>
      <c r="L381" s="170">
        <v>10794</v>
      </c>
      <c r="M381" s="170">
        <v>9191</v>
      </c>
    </row>
    <row r="382" spans="1:13" x14ac:dyDescent="0.25">
      <c r="A382" s="27"/>
    </row>
    <row r="383" spans="1:13" ht="15.75" thickBot="1" x14ac:dyDescent="0.3">
      <c r="A383" s="3"/>
      <c r="B383" s="297" t="s">
        <v>669</v>
      </c>
      <c r="C383" s="297"/>
      <c r="D383" s="297"/>
      <c r="E383" s="297"/>
      <c r="F383" s="297"/>
      <c r="G383" s="297"/>
      <c r="H383" s="297"/>
      <c r="I383" s="297"/>
      <c r="J383" s="297"/>
      <c r="K383" s="297"/>
      <c r="L383" s="297"/>
      <c r="M383" s="297"/>
    </row>
    <row r="384" spans="1:13" x14ac:dyDescent="0.25">
      <c r="A384" s="3"/>
      <c r="B384" s="186">
        <v>39814</v>
      </c>
      <c r="C384" s="187">
        <v>39845</v>
      </c>
      <c r="D384" s="187">
        <v>39873</v>
      </c>
      <c r="E384" s="187">
        <v>39904</v>
      </c>
      <c r="F384" s="187">
        <v>39934</v>
      </c>
      <c r="G384" s="187">
        <v>39965</v>
      </c>
      <c r="H384" s="187">
        <v>39995</v>
      </c>
      <c r="I384" s="187">
        <v>40026</v>
      </c>
      <c r="J384" s="187">
        <v>40057</v>
      </c>
      <c r="K384" s="187">
        <v>40087</v>
      </c>
      <c r="L384" s="187">
        <v>40126</v>
      </c>
      <c r="M384" s="188">
        <v>40148</v>
      </c>
    </row>
    <row r="385" spans="1:13" x14ac:dyDescent="0.25">
      <c r="A385" s="3" t="s">
        <v>31</v>
      </c>
      <c r="B385" s="9">
        <v>0.81200000000000006</v>
      </c>
      <c r="C385" s="9">
        <v>0.80400000000000005</v>
      </c>
      <c r="D385" s="9">
        <v>0.77700000000000002</v>
      </c>
      <c r="E385" s="9">
        <v>0.76900000000000002</v>
      </c>
      <c r="F385" s="9">
        <v>0.75700000000000001</v>
      </c>
      <c r="G385" s="9">
        <v>0.76500000000000001</v>
      </c>
      <c r="H385" s="48">
        <v>0.75900000000000001</v>
      </c>
      <c r="I385" s="9">
        <v>0.76400000000000001</v>
      </c>
      <c r="J385" s="9">
        <v>0.76500000000000001</v>
      </c>
      <c r="K385" s="9">
        <v>0.76300000000000001</v>
      </c>
      <c r="L385" s="9">
        <v>0.77200000000000002</v>
      </c>
      <c r="M385" s="9">
        <v>0.78300000000000003</v>
      </c>
    </row>
    <row r="386" spans="1:13" x14ac:dyDescent="0.25">
      <c r="A386" s="3" t="s">
        <v>10</v>
      </c>
      <c r="B386" s="9">
        <v>2.1779999999999999</v>
      </c>
      <c r="C386" s="9">
        <v>1.9590000000000001</v>
      </c>
      <c r="D386" s="9">
        <v>1.8740000000000001</v>
      </c>
      <c r="E386" s="9">
        <v>1.85</v>
      </c>
      <c r="F386" s="9">
        <v>1.972</v>
      </c>
      <c r="G386" s="9">
        <v>2.0310000000000001</v>
      </c>
      <c r="H386" s="48">
        <v>2.1629999999999998</v>
      </c>
      <c r="I386" s="9">
        <v>2.1949999999999998</v>
      </c>
      <c r="J386" s="9">
        <v>2.3039999999999998</v>
      </c>
      <c r="K386" s="9">
        <v>2.2109999999999999</v>
      </c>
      <c r="L386" s="9">
        <v>2.2440000000000002</v>
      </c>
      <c r="M386" s="9">
        <v>2.2360000000000002</v>
      </c>
    </row>
    <row r="387" spans="1:13" x14ac:dyDescent="0.25">
      <c r="A387" s="27" t="s">
        <v>32</v>
      </c>
      <c r="B387" s="171">
        <v>0.879</v>
      </c>
      <c r="C387" s="171">
        <v>0.86899999999999999</v>
      </c>
      <c r="D387" s="171">
        <v>0.83899999999999997</v>
      </c>
      <c r="E387" s="171">
        <v>0.82899999999999996</v>
      </c>
      <c r="F387" s="171">
        <v>0.81799999999999995</v>
      </c>
      <c r="G387" s="171">
        <v>0.82299999999999995</v>
      </c>
      <c r="H387" s="173">
        <v>0.82099999999999995</v>
      </c>
      <c r="I387" s="171">
        <v>0.82599999999999996</v>
      </c>
      <c r="J387" s="171">
        <v>0.83399999999999996</v>
      </c>
      <c r="K387" s="171">
        <v>0.83099999999999996</v>
      </c>
      <c r="L387" s="171">
        <v>0.84</v>
      </c>
      <c r="M387" s="171">
        <v>0.84899999999999998</v>
      </c>
    </row>
    <row r="388" spans="1:13" ht="7.5" customHeight="1" x14ac:dyDescent="0.25"/>
    <row r="389" spans="1:13" ht="27" customHeight="1" x14ac:dyDescent="0.25">
      <c r="A389" s="295" t="s">
        <v>674</v>
      </c>
      <c r="B389" s="295"/>
      <c r="C389" s="295"/>
      <c r="D389" s="295"/>
      <c r="E389" s="295"/>
      <c r="F389" s="295"/>
      <c r="G389" s="295"/>
      <c r="H389" s="295"/>
      <c r="I389" s="295"/>
      <c r="J389" s="295"/>
      <c r="K389" s="295"/>
      <c r="L389" s="295"/>
      <c r="M389" s="295"/>
    </row>
    <row r="390" spans="1:13" ht="22.5" customHeight="1" x14ac:dyDescent="0.25">
      <c r="A390" s="179">
        <v>2008</v>
      </c>
      <c r="B390" s="296" t="s">
        <v>664</v>
      </c>
      <c r="C390" s="296"/>
      <c r="D390" s="296"/>
      <c r="E390" s="296"/>
      <c r="F390" s="296"/>
      <c r="G390" s="296"/>
      <c r="H390" s="296"/>
      <c r="I390" s="296"/>
      <c r="J390" s="296"/>
      <c r="K390" s="296"/>
      <c r="L390" s="296"/>
      <c r="M390" s="296"/>
    </row>
    <row r="391" spans="1:13" x14ac:dyDescent="0.25">
      <c r="A391" s="8" t="s">
        <v>72</v>
      </c>
      <c r="B391" s="92">
        <v>21</v>
      </c>
      <c r="C391" s="92">
        <v>20</v>
      </c>
      <c r="D391" s="92">
        <v>20</v>
      </c>
      <c r="E391" s="92">
        <v>22</v>
      </c>
      <c r="F391" s="92">
        <v>21</v>
      </c>
      <c r="G391" s="92">
        <v>21</v>
      </c>
      <c r="H391" s="92">
        <v>22</v>
      </c>
      <c r="I391" s="92">
        <v>21</v>
      </c>
      <c r="J391" s="92">
        <v>21</v>
      </c>
      <c r="K391" s="92">
        <v>23</v>
      </c>
      <c r="L391" s="92">
        <v>19</v>
      </c>
      <c r="M391" s="92">
        <v>22</v>
      </c>
    </row>
    <row r="392" spans="1:13" ht="15.75" thickBot="1" x14ac:dyDescent="0.3">
      <c r="A392" s="3"/>
      <c r="B392" s="297" t="s">
        <v>665</v>
      </c>
      <c r="C392" s="297"/>
      <c r="D392" s="297"/>
      <c r="E392" s="297"/>
      <c r="F392" s="297"/>
      <c r="G392" s="297"/>
      <c r="H392" s="297"/>
      <c r="I392" s="297"/>
      <c r="J392" s="297"/>
      <c r="K392" s="297"/>
      <c r="L392" s="297"/>
      <c r="M392" s="297"/>
    </row>
    <row r="393" spans="1:13" x14ac:dyDescent="0.25">
      <c r="A393" s="3"/>
      <c r="B393" s="186">
        <v>39448</v>
      </c>
      <c r="C393" s="187">
        <v>39479</v>
      </c>
      <c r="D393" s="187">
        <v>39508</v>
      </c>
      <c r="E393" s="187">
        <v>39539</v>
      </c>
      <c r="F393" s="187">
        <v>39569</v>
      </c>
      <c r="G393" s="187">
        <v>39600</v>
      </c>
      <c r="H393" s="187">
        <v>39630</v>
      </c>
      <c r="I393" s="187">
        <v>39661</v>
      </c>
      <c r="J393" s="187">
        <v>39692</v>
      </c>
      <c r="K393" s="187">
        <v>39722</v>
      </c>
      <c r="L393" s="187">
        <v>39753</v>
      </c>
      <c r="M393" s="188">
        <v>39783</v>
      </c>
    </row>
    <row r="394" spans="1:13" x14ac:dyDescent="0.25">
      <c r="A394" s="3" t="s">
        <v>0</v>
      </c>
      <c r="B394" s="157">
        <v>8733</v>
      </c>
      <c r="C394" s="157">
        <v>8485</v>
      </c>
      <c r="D394" s="157">
        <v>7512</v>
      </c>
      <c r="E394" s="157">
        <v>6038</v>
      </c>
      <c r="F394" s="157">
        <v>6627</v>
      </c>
      <c r="G394" s="157">
        <v>6758</v>
      </c>
      <c r="H394" s="157">
        <v>5952</v>
      </c>
      <c r="I394" s="157">
        <v>5056</v>
      </c>
      <c r="J394" s="157">
        <v>7086</v>
      </c>
      <c r="K394" s="157">
        <v>4566</v>
      </c>
      <c r="L394" s="157">
        <v>3737</v>
      </c>
      <c r="M394" s="157">
        <v>2741</v>
      </c>
    </row>
    <row r="395" spans="1:13" x14ac:dyDescent="0.25">
      <c r="A395" s="3" t="s">
        <v>1</v>
      </c>
      <c r="B395" s="154">
        <v>4078</v>
      </c>
      <c r="C395" s="154">
        <v>3115</v>
      </c>
      <c r="D395" s="154">
        <v>4282</v>
      </c>
      <c r="E395" s="154">
        <v>2622</v>
      </c>
      <c r="F395" s="154">
        <v>2649</v>
      </c>
      <c r="G395" s="154">
        <v>3729</v>
      </c>
      <c r="H395" s="154">
        <v>3693</v>
      </c>
      <c r="I395" s="154">
        <v>2733</v>
      </c>
      <c r="J395" s="154">
        <v>5105</v>
      </c>
      <c r="K395" s="154">
        <v>4930</v>
      </c>
      <c r="L395" s="154">
        <v>3913</v>
      </c>
      <c r="M395" s="154">
        <v>3083</v>
      </c>
    </row>
    <row r="396" spans="1:13" x14ac:dyDescent="0.25">
      <c r="A396" s="25" t="s">
        <v>71</v>
      </c>
      <c r="B396" s="154">
        <v>1398</v>
      </c>
      <c r="C396" s="154">
        <v>1535</v>
      </c>
      <c r="D396" s="154">
        <v>1657</v>
      </c>
      <c r="E396" s="154">
        <v>1410</v>
      </c>
      <c r="F396" s="154">
        <v>1563</v>
      </c>
      <c r="G396" s="154">
        <v>1492</v>
      </c>
      <c r="H396" s="154">
        <v>1509</v>
      </c>
      <c r="I396" s="154">
        <v>1396</v>
      </c>
      <c r="J396" s="154">
        <v>1519</v>
      </c>
      <c r="K396" s="154">
        <v>1413</v>
      </c>
      <c r="L396" s="154">
        <v>1249</v>
      </c>
      <c r="M396" s="154">
        <v>1196</v>
      </c>
    </row>
    <row r="397" spans="1:13" x14ac:dyDescent="0.25">
      <c r="A397" s="3" t="s">
        <v>2</v>
      </c>
      <c r="B397" s="154">
        <v>596</v>
      </c>
      <c r="C397" s="154">
        <v>566</v>
      </c>
      <c r="D397" s="154">
        <v>759</v>
      </c>
      <c r="E397" s="154">
        <v>613</v>
      </c>
      <c r="F397" s="154">
        <v>621</v>
      </c>
      <c r="G397" s="154">
        <v>764</v>
      </c>
      <c r="H397" s="154">
        <v>640</v>
      </c>
      <c r="I397" s="154">
        <v>659</v>
      </c>
      <c r="J397" s="154">
        <v>835</v>
      </c>
      <c r="K397" s="154">
        <v>561</v>
      </c>
      <c r="L397" s="154">
        <v>471</v>
      </c>
      <c r="M397" s="154">
        <v>405</v>
      </c>
    </row>
    <row r="398" spans="1:13" x14ac:dyDescent="0.25">
      <c r="A398" s="3" t="s">
        <v>3</v>
      </c>
      <c r="B398" s="154">
        <v>906</v>
      </c>
      <c r="C398" s="154">
        <v>1041</v>
      </c>
      <c r="D398" s="154">
        <v>903</v>
      </c>
      <c r="E398" s="154">
        <v>937</v>
      </c>
      <c r="F398" s="154">
        <v>751</v>
      </c>
      <c r="G398" s="154">
        <v>1110</v>
      </c>
      <c r="H398" s="154">
        <v>878</v>
      </c>
      <c r="I398" s="154">
        <v>852</v>
      </c>
      <c r="J398" s="154">
        <v>736</v>
      </c>
      <c r="K398" s="154">
        <v>772</v>
      </c>
      <c r="L398" s="154">
        <v>724</v>
      </c>
      <c r="M398" s="154">
        <v>577</v>
      </c>
    </row>
    <row r="399" spans="1:13" x14ac:dyDescent="0.25">
      <c r="A399" s="25" t="s">
        <v>70</v>
      </c>
      <c r="B399" s="154">
        <v>253</v>
      </c>
      <c r="C399" s="154">
        <v>226</v>
      </c>
      <c r="D399" s="154">
        <v>276</v>
      </c>
      <c r="E399" s="154">
        <v>212</v>
      </c>
      <c r="F399" s="154">
        <v>227</v>
      </c>
      <c r="G399" s="154">
        <v>216</v>
      </c>
      <c r="H399" s="154">
        <v>271</v>
      </c>
      <c r="I399" s="154">
        <v>240</v>
      </c>
      <c r="J399" s="154">
        <v>283</v>
      </c>
      <c r="K399" s="154">
        <v>206</v>
      </c>
      <c r="L399" s="154">
        <v>221</v>
      </c>
      <c r="M399" s="154">
        <v>130</v>
      </c>
    </row>
    <row r="400" spans="1:13" x14ac:dyDescent="0.25">
      <c r="A400" s="26" t="s">
        <v>13</v>
      </c>
      <c r="B400" s="170">
        <v>15964</v>
      </c>
      <c r="C400" s="170">
        <v>14968</v>
      </c>
      <c r="D400" s="170">
        <v>15389</v>
      </c>
      <c r="E400" s="170">
        <v>11833</v>
      </c>
      <c r="F400" s="170">
        <v>12440</v>
      </c>
      <c r="G400" s="170">
        <v>14069</v>
      </c>
      <c r="H400" s="170">
        <v>12943</v>
      </c>
      <c r="I400" s="170">
        <v>10936</v>
      </c>
      <c r="J400" s="170">
        <v>15564</v>
      </c>
      <c r="K400" s="170">
        <v>12448</v>
      </c>
      <c r="L400" s="170">
        <v>10315</v>
      </c>
      <c r="M400" s="170">
        <v>8132</v>
      </c>
    </row>
    <row r="401" spans="1:13" x14ac:dyDescent="0.25">
      <c r="A401" s="26"/>
    </row>
    <row r="402" spans="1:13" x14ac:dyDescent="0.25">
      <c r="A402" s="26"/>
    </row>
    <row r="403" spans="1:13" ht="15.75" thickBot="1" x14ac:dyDescent="0.3">
      <c r="A403" s="3"/>
      <c r="B403" s="297" t="s">
        <v>666</v>
      </c>
      <c r="C403" s="297"/>
      <c r="D403" s="297"/>
      <c r="E403" s="297"/>
      <c r="F403" s="297"/>
      <c r="G403" s="297"/>
      <c r="H403" s="297"/>
      <c r="I403" s="297"/>
      <c r="J403" s="297"/>
      <c r="K403" s="297"/>
      <c r="L403" s="297"/>
      <c r="M403" s="297"/>
    </row>
    <row r="404" spans="1:13" x14ac:dyDescent="0.25">
      <c r="A404" s="3"/>
      <c r="B404" s="186">
        <v>39448</v>
      </c>
      <c r="C404" s="187">
        <v>39479</v>
      </c>
      <c r="D404" s="187">
        <v>39508</v>
      </c>
      <c r="E404" s="187">
        <v>39539</v>
      </c>
      <c r="F404" s="187">
        <v>39569</v>
      </c>
      <c r="G404" s="187">
        <v>39600</v>
      </c>
      <c r="H404" s="187">
        <v>39630</v>
      </c>
      <c r="I404" s="187">
        <v>39661</v>
      </c>
      <c r="J404" s="187">
        <v>39692</v>
      </c>
      <c r="K404" s="187">
        <v>39722</v>
      </c>
      <c r="L404" s="187">
        <v>39753</v>
      </c>
      <c r="M404" s="188">
        <v>39783</v>
      </c>
    </row>
    <row r="405" spans="1:13" x14ac:dyDescent="0.25">
      <c r="A405" s="3" t="s">
        <v>0</v>
      </c>
      <c r="B405" s="298"/>
      <c r="C405" s="298"/>
      <c r="D405" s="157">
        <v>8251</v>
      </c>
      <c r="E405" s="157">
        <v>7303</v>
      </c>
      <c r="F405" s="157">
        <v>6702</v>
      </c>
      <c r="G405" s="157">
        <v>6467</v>
      </c>
      <c r="H405" s="157">
        <v>6438</v>
      </c>
      <c r="I405" s="157">
        <v>5922</v>
      </c>
      <c r="J405" s="157">
        <v>6030</v>
      </c>
      <c r="K405" s="157">
        <v>5538</v>
      </c>
      <c r="L405" s="157">
        <v>5156</v>
      </c>
      <c r="M405" s="157">
        <v>3692</v>
      </c>
    </row>
    <row r="406" spans="1:13" x14ac:dyDescent="0.25">
      <c r="A406" s="3" t="s">
        <v>1</v>
      </c>
      <c r="B406" s="299"/>
      <c r="C406" s="299"/>
      <c r="D406" s="154">
        <v>3829</v>
      </c>
      <c r="E406" s="154">
        <v>3317</v>
      </c>
      <c r="F406" s="154">
        <v>3158</v>
      </c>
      <c r="G406" s="154">
        <v>2994</v>
      </c>
      <c r="H406" s="154">
        <v>3362</v>
      </c>
      <c r="I406" s="154">
        <v>3390</v>
      </c>
      <c r="J406" s="154">
        <v>3842</v>
      </c>
      <c r="K406" s="154">
        <v>4277</v>
      </c>
      <c r="L406" s="154">
        <v>4682</v>
      </c>
      <c r="M406" s="154">
        <v>3993</v>
      </c>
    </row>
    <row r="407" spans="1:13" x14ac:dyDescent="0.25">
      <c r="A407" s="25" t="s">
        <v>71</v>
      </c>
      <c r="B407" s="299"/>
      <c r="C407" s="299"/>
      <c r="D407" s="154">
        <v>1512</v>
      </c>
      <c r="E407" s="154">
        <v>1521</v>
      </c>
      <c r="F407" s="154">
        <v>1532</v>
      </c>
      <c r="G407" s="154">
        <v>1484</v>
      </c>
      <c r="H407" s="154">
        <v>1520</v>
      </c>
      <c r="I407" s="154">
        <v>1466</v>
      </c>
      <c r="J407" s="154">
        <v>1475</v>
      </c>
      <c r="K407" s="154">
        <v>1442</v>
      </c>
      <c r="L407" s="154">
        <v>1399</v>
      </c>
      <c r="M407" s="154">
        <v>1290</v>
      </c>
    </row>
    <row r="408" spans="1:13" x14ac:dyDescent="0.25">
      <c r="A408" s="3" t="s">
        <v>2</v>
      </c>
      <c r="B408" s="299"/>
      <c r="C408" s="299"/>
      <c r="D408" s="154">
        <v>640</v>
      </c>
      <c r="E408" s="154">
        <v>645</v>
      </c>
      <c r="F408" s="154">
        <v>662</v>
      </c>
      <c r="G408" s="154">
        <v>665</v>
      </c>
      <c r="H408" s="154">
        <v>675</v>
      </c>
      <c r="I408" s="154">
        <v>687</v>
      </c>
      <c r="J408" s="154">
        <v>710</v>
      </c>
      <c r="K408" s="154">
        <v>681</v>
      </c>
      <c r="L408" s="154">
        <v>625</v>
      </c>
      <c r="M408" s="154">
        <v>481</v>
      </c>
    </row>
    <row r="409" spans="1:13" x14ac:dyDescent="0.25">
      <c r="A409" s="3" t="s">
        <v>3</v>
      </c>
      <c r="B409" s="299"/>
      <c r="C409" s="299"/>
      <c r="D409" s="154">
        <v>949</v>
      </c>
      <c r="E409" s="154">
        <v>960</v>
      </c>
      <c r="F409" s="154">
        <v>865</v>
      </c>
      <c r="G409" s="154">
        <v>933</v>
      </c>
      <c r="H409" s="154">
        <v>913</v>
      </c>
      <c r="I409" s="154">
        <v>945</v>
      </c>
      <c r="J409" s="154">
        <v>822</v>
      </c>
      <c r="K409" s="154">
        <v>786</v>
      </c>
      <c r="L409" s="154">
        <v>746</v>
      </c>
      <c r="M409" s="154">
        <v>691</v>
      </c>
    </row>
    <row r="410" spans="1:13" x14ac:dyDescent="0.25">
      <c r="A410" s="25" t="s">
        <v>70</v>
      </c>
      <c r="B410" s="299"/>
      <c r="C410" s="299"/>
      <c r="D410" s="154">
        <v>267</v>
      </c>
      <c r="E410" s="154">
        <v>247</v>
      </c>
      <c r="F410" s="154">
        <v>245</v>
      </c>
      <c r="G410" s="154">
        <v>221</v>
      </c>
      <c r="H410" s="154">
        <v>240</v>
      </c>
      <c r="I410" s="154">
        <v>243</v>
      </c>
      <c r="J410" s="154">
        <v>265</v>
      </c>
      <c r="K410" s="154">
        <v>242</v>
      </c>
      <c r="L410" s="154">
        <v>236</v>
      </c>
      <c r="M410" s="154">
        <v>184</v>
      </c>
    </row>
    <row r="411" spans="1:13" x14ac:dyDescent="0.25">
      <c r="A411" s="26" t="s">
        <v>13</v>
      </c>
      <c r="B411" s="177"/>
      <c r="C411" s="177"/>
      <c r="D411" s="170">
        <v>15449</v>
      </c>
      <c r="E411" s="170">
        <v>13992</v>
      </c>
      <c r="F411" s="170">
        <v>13164</v>
      </c>
      <c r="G411" s="170">
        <v>12766</v>
      </c>
      <c r="H411" s="170">
        <v>13147</v>
      </c>
      <c r="I411" s="170">
        <v>12654</v>
      </c>
      <c r="J411" s="170">
        <v>13145</v>
      </c>
      <c r="K411" s="170">
        <v>12966</v>
      </c>
      <c r="L411" s="170">
        <v>12844</v>
      </c>
      <c r="M411" s="170">
        <v>10331</v>
      </c>
    </row>
    <row r="412" spans="1:13" x14ac:dyDescent="0.25">
      <c r="A412" s="26"/>
    </row>
    <row r="413" spans="1:13" x14ac:dyDescent="0.25">
      <c r="A413" s="3"/>
    </row>
    <row r="414" spans="1:13" ht="15.75" thickBot="1" x14ac:dyDescent="0.3">
      <c r="A414" s="3"/>
      <c r="B414" s="297" t="s">
        <v>667</v>
      </c>
      <c r="C414" s="297"/>
      <c r="D414" s="297"/>
      <c r="E414" s="297"/>
      <c r="F414" s="297"/>
      <c r="G414" s="297"/>
      <c r="H414" s="297"/>
      <c r="I414" s="297"/>
      <c r="J414" s="297"/>
      <c r="K414" s="297"/>
      <c r="L414" s="297"/>
      <c r="M414" s="297"/>
    </row>
    <row r="415" spans="1:13" x14ac:dyDescent="0.25">
      <c r="A415" s="3"/>
      <c r="B415" s="186">
        <v>39448</v>
      </c>
      <c r="C415" s="187">
        <v>39479</v>
      </c>
      <c r="D415" s="187">
        <v>39508</v>
      </c>
      <c r="E415" s="187">
        <v>39539</v>
      </c>
      <c r="F415" s="187">
        <v>39569</v>
      </c>
      <c r="G415" s="187">
        <v>39600</v>
      </c>
      <c r="H415" s="187">
        <v>39630</v>
      </c>
      <c r="I415" s="187">
        <v>39661</v>
      </c>
      <c r="J415" s="187">
        <v>39692</v>
      </c>
      <c r="K415" s="187">
        <v>39722</v>
      </c>
      <c r="L415" s="187">
        <v>39753</v>
      </c>
      <c r="M415" s="188">
        <v>39783</v>
      </c>
    </row>
    <row r="416" spans="1:13" x14ac:dyDescent="0.25">
      <c r="A416" s="3" t="s">
        <v>0</v>
      </c>
      <c r="B416" s="298"/>
      <c r="C416" s="298"/>
      <c r="D416" s="172">
        <v>0.505</v>
      </c>
      <c r="E416" s="172">
        <v>0.52100000000000002</v>
      </c>
      <c r="F416" s="172">
        <v>0.52700000000000002</v>
      </c>
      <c r="G416" s="172">
        <v>0.52200000000000002</v>
      </c>
      <c r="H416" s="172">
        <v>0.51800000000000002</v>
      </c>
      <c r="I416" s="172">
        <v>0.51900000000000002</v>
      </c>
      <c r="J416" s="172">
        <v>0.52100000000000002</v>
      </c>
      <c r="K416" s="172">
        <v>0.53900000000000003</v>
      </c>
      <c r="L416" s="172">
        <v>0.54500000000000004</v>
      </c>
      <c r="M416" s="172">
        <v>0.56899999999999995</v>
      </c>
    </row>
    <row r="417" spans="1:13" x14ac:dyDescent="0.25">
      <c r="A417" s="3" t="s">
        <v>1</v>
      </c>
      <c r="B417" s="299"/>
      <c r="C417" s="299"/>
      <c r="D417" s="172">
        <v>0.72699999999999998</v>
      </c>
      <c r="E417" s="172">
        <v>0.72</v>
      </c>
      <c r="F417" s="172">
        <v>0.70499999999999996</v>
      </c>
      <c r="G417" s="172">
        <v>0.71</v>
      </c>
      <c r="H417" s="172">
        <v>0.70699999999999996</v>
      </c>
      <c r="I417" s="172">
        <v>0.71099999999999997</v>
      </c>
      <c r="J417" s="172">
        <v>0.72</v>
      </c>
      <c r="K417" s="172">
        <v>0.747</v>
      </c>
      <c r="L417" s="172">
        <v>0.746</v>
      </c>
      <c r="M417" s="172">
        <v>0.748</v>
      </c>
    </row>
    <row r="418" spans="1:13" x14ac:dyDescent="0.25">
      <c r="A418" s="25" t="s">
        <v>71</v>
      </c>
      <c r="B418" s="299"/>
      <c r="C418" s="299"/>
      <c r="D418" s="172">
        <v>1.64</v>
      </c>
      <c r="E418" s="172">
        <v>1.6220000000000001</v>
      </c>
      <c r="F418" s="172">
        <v>1.623</v>
      </c>
      <c r="G418" s="172">
        <v>1.637</v>
      </c>
      <c r="H418" s="172">
        <v>1.6180000000000001</v>
      </c>
      <c r="I418" s="172">
        <v>1.6240000000000001</v>
      </c>
      <c r="J418" s="172">
        <v>1.629</v>
      </c>
      <c r="K418" s="172">
        <v>1.659</v>
      </c>
      <c r="L418" s="172">
        <v>1.748</v>
      </c>
      <c r="M418" s="172">
        <v>1.7729999999999999</v>
      </c>
    </row>
    <row r="419" spans="1:13" x14ac:dyDescent="0.25">
      <c r="A419" s="3" t="s">
        <v>2</v>
      </c>
      <c r="B419" s="299"/>
      <c r="C419" s="299"/>
      <c r="D419" s="172">
        <v>0.92700000000000005</v>
      </c>
      <c r="E419" s="172">
        <v>0.92600000000000005</v>
      </c>
      <c r="F419" s="172">
        <v>0.91800000000000004</v>
      </c>
      <c r="G419" s="172">
        <v>0.90700000000000003</v>
      </c>
      <c r="H419" s="172">
        <v>0.90500000000000003</v>
      </c>
      <c r="I419" s="172">
        <v>0.91100000000000003</v>
      </c>
      <c r="J419" s="172">
        <v>0.93600000000000005</v>
      </c>
      <c r="K419" s="172">
        <v>0.93200000000000005</v>
      </c>
      <c r="L419" s="172">
        <v>0.91500000000000004</v>
      </c>
      <c r="M419" s="172">
        <v>0.89400000000000002</v>
      </c>
    </row>
    <row r="420" spans="1:13" x14ac:dyDescent="0.25">
      <c r="A420" s="3" t="s">
        <v>3</v>
      </c>
      <c r="B420" s="299"/>
      <c r="C420" s="299"/>
      <c r="D420" s="172">
        <v>1.119</v>
      </c>
      <c r="E420" s="172">
        <v>1.117</v>
      </c>
      <c r="F420" s="172">
        <v>1.1140000000000001</v>
      </c>
      <c r="G420" s="172">
        <v>1.1339999999999999</v>
      </c>
      <c r="H420" s="172">
        <v>1.1459999999999999</v>
      </c>
      <c r="I420" s="172">
        <v>1.155</v>
      </c>
      <c r="J420" s="172">
        <v>1.1539999999999999</v>
      </c>
      <c r="K420" s="172">
        <v>1.1439999999999999</v>
      </c>
      <c r="L420" s="172">
        <v>1.167</v>
      </c>
      <c r="M420" s="172">
        <v>1.1539999999999999</v>
      </c>
    </row>
    <row r="421" spans="1:13" x14ac:dyDescent="0.25">
      <c r="A421" s="25" t="s">
        <v>70</v>
      </c>
      <c r="B421" s="299"/>
      <c r="C421" s="299"/>
      <c r="D421" s="172">
        <v>1.702</v>
      </c>
      <c r="E421" s="172">
        <v>1.726</v>
      </c>
      <c r="F421" s="172">
        <v>1.7410000000000001</v>
      </c>
      <c r="G421" s="172">
        <v>1.758</v>
      </c>
      <c r="H421" s="172">
        <v>1.7689999999999999</v>
      </c>
      <c r="I421" s="172">
        <v>1.7849999999999999</v>
      </c>
      <c r="J421" s="172">
        <v>1.762</v>
      </c>
      <c r="K421" s="172">
        <v>1.7869999999999999</v>
      </c>
      <c r="L421" s="172">
        <v>1.8120000000000001</v>
      </c>
      <c r="M421" s="172">
        <v>1.879</v>
      </c>
    </row>
    <row r="422" spans="1:13" x14ac:dyDescent="0.25">
      <c r="A422" s="27" t="s">
        <v>13</v>
      </c>
      <c r="B422" s="177"/>
      <c r="C422" s="177"/>
      <c r="D422" s="171">
        <v>0.747</v>
      </c>
      <c r="E422" s="171">
        <v>0.76900000000000002</v>
      </c>
      <c r="F422" s="171">
        <v>0.77800000000000002</v>
      </c>
      <c r="G422" s="171">
        <v>0.78200000000000003</v>
      </c>
      <c r="H422" s="171">
        <v>0.78400000000000003</v>
      </c>
      <c r="I422" s="171">
        <v>0.79100000000000004</v>
      </c>
      <c r="J422" s="171">
        <v>0.79</v>
      </c>
      <c r="K422" s="171">
        <v>0.81299999999999994</v>
      </c>
      <c r="L422" s="171">
        <v>0.82699999999999996</v>
      </c>
      <c r="M422" s="171">
        <v>0.86599999999999999</v>
      </c>
    </row>
    <row r="423" spans="1:13" x14ac:dyDescent="0.25">
      <c r="A423" s="27"/>
    </row>
    <row r="424" spans="1:13" x14ac:dyDescent="0.25">
      <c r="A424" s="3"/>
    </row>
    <row r="425" spans="1:13" ht="15.75" thickBot="1" x14ac:dyDescent="0.3">
      <c r="A425" s="3"/>
      <c r="B425" s="297" t="s">
        <v>668</v>
      </c>
      <c r="C425" s="297"/>
      <c r="D425" s="297"/>
      <c r="E425" s="297"/>
      <c r="F425" s="297"/>
      <c r="G425" s="297"/>
      <c r="H425" s="297"/>
      <c r="I425" s="297"/>
      <c r="J425" s="297"/>
      <c r="K425" s="297"/>
      <c r="L425" s="297"/>
      <c r="M425" s="297"/>
    </row>
    <row r="426" spans="1:13" x14ac:dyDescent="0.25">
      <c r="A426" s="3"/>
      <c r="B426" s="186">
        <v>39448</v>
      </c>
      <c r="C426" s="187">
        <v>39479</v>
      </c>
      <c r="D426" s="187">
        <v>39508</v>
      </c>
      <c r="E426" s="187">
        <v>39539</v>
      </c>
      <c r="F426" s="187">
        <v>39569</v>
      </c>
      <c r="G426" s="187">
        <v>39600</v>
      </c>
      <c r="H426" s="187">
        <v>39630</v>
      </c>
      <c r="I426" s="187">
        <v>39661</v>
      </c>
      <c r="J426" s="187">
        <v>39692</v>
      </c>
      <c r="K426" s="187">
        <v>39722</v>
      </c>
      <c r="L426" s="187">
        <v>39753</v>
      </c>
      <c r="M426" s="188">
        <v>39783</v>
      </c>
    </row>
    <row r="427" spans="1:13" x14ac:dyDescent="0.25">
      <c r="A427" s="3" t="s">
        <v>33</v>
      </c>
      <c r="B427" s="154">
        <v>12307</v>
      </c>
      <c r="C427" s="154">
        <v>11766</v>
      </c>
      <c r="D427" s="154">
        <v>12267</v>
      </c>
      <c r="E427" s="154">
        <v>9162</v>
      </c>
      <c r="F427" s="154">
        <v>9784</v>
      </c>
      <c r="G427" s="154">
        <v>11317</v>
      </c>
      <c r="H427" s="154">
        <v>10544</v>
      </c>
      <c r="I427" s="154">
        <v>8835</v>
      </c>
      <c r="J427" s="154">
        <v>12685</v>
      </c>
      <c r="K427" s="154">
        <v>10023</v>
      </c>
      <c r="L427" s="154">
        <v>8282</v>
      </c>
      <c r="M427" s="154">
        <v>6432</v>
      </c>
    </row>
    <row r="428" spans="1:13" x14ac:dyDescent="0.25">
      <c r="A428" s="3" t="s">
        <v>34</v>
      </c>
      <c r="B428" s="154">
        <v>3004</v>
      </c>
      <c r="C428" s="154">
        <v>2491</v>
      </c>
      <c r="D428" s="154">
        <v>2304</v>
      </c>
      <c r="E428" s="154">
        <v>2078</v>
      </c>
      <c r="F428" s="154">
        <v>2003</v>
      </c>
      <c r="G428" s="154">
        <v>2151</v>
      </c>
      <c r="H428" s="154">
        <v>1747</v>
      </c>
      <c r="I428" s="154">
        <v>1524</v>
      </c>
      <c r="J428" s="154">
        <v>2164</v>
      </c>
      <c r="K428" s="154">
        <v>1743</v>
      </c>
      <c r="L428" s="154">
        <v>1455</v>
      </c>
      <c r="M428" s="154">
        <v>1156</v>
      </c>
    </row>
    <row r="429" spans="1:13" x14ac:dyDescent="0.25">
      <c r="A429" s="3" t="s">
        <v>19</v>
      </c>
      <c r="B429" s="154">
        <v>231</v>
      </c>
      <c r="C429" s="154">
        <v>262</v>
      </c>
      <c r="D429" s="154">
        <v>325</v>
      </c>
      <c r="E429" s="154">
        <v>180</v>
      </c>
      <c r="F429" s="154">
        <v>196</v>
      </c>
      <c r="G429" s="154">
        <v>240</v>
      </c>
      <c r="H429" s="154">
        <v>194</v>
      </c>
      <c r="I429" s="154">
        <v>165</v>
      </c>
      <c r="J429" s="154">
        <v>251</v>
      </c>
      <c r="K429" s="154">
        <v>199</v>
      </c>
      <c r="L429" s="154">
        <v>166</v>
      </c>
      <c r="M429" s="154">
        <v>137</v>
      </c>
    </row>
    <row r="430" spans="1:13" x14ac:dyDescent="0.25">
      <c r="A430" s="26" t="s">
        <v>35</v>
      </c>
      <c r="B430" s="170">
        <v>15543</v>
      </c>
      <c r="C430" s="170">
        <v>14519</v>
      </c>
      <c r="D430" s="170">
        <v>14896</v>
      </c>
      <c r="E430" s="170">
        <v>11419</v>
      </c>
      <c r="F430" s="170">
        <v>11983</v>
      </c>
      <c r="G430" s="170">
        <v>13708</v>
      </c>
      <c r="H430" s="170">
        <v>12485</v>
      </c>
      <c r="I430" s="170">
        <v>10525</v>
      </c>
      <c r="J430" s="170">
        <v>15100</v>
      </c>
      <c r="K430" s="170">
        <v>11965</v>
      </c>
      <c r="L430" s="170">
        <v>9903</v>
      </c>
      <c r="M430" s="170">
        <v>7725</v>
      </c>
    </row>
    <row r="431" spans="1:13" x14ac:dyDescent="0.25">
      <c r="A431" s="3" t="s">
        <v>10</v>
      </c>
      <c r="B431" s="154">
        <v>421</v>
      </c>
      <c r="C431" s="154">
        <v>450</v>
      </c>
      <c r="D431" s="154">
        <v>493</v>
      </c>
      <c r="E431" s="154">
        <v>414</v>
      </c>
      <c r="F431" s="154">
        <v>457</v>
      </c>
      <c r="G431" s="154">
        <v>360</v>
      </c>
      <c r="H431" s="154">
        <v>458</v>
      </c>
      <c r="I431" s="154">
        <v>412</v>
      </c>
      <c r="J431" s="154">
        <v>464</v>
      </c>
      <c r="K431" s="154">
        <v>484</v>
      </c>
      <c r="L431" s="154">
        <v>413</v>
      </c>
      <c r="M431" s="154">
        <v>407</v>
      </c>
    </row>
    <row r="432" spans="1:13" x14ac:dyDescent="0.25">
      <c r="A432" s="27" t="s">
        <v>32</v>
      </c>
      <c r="B432" s="170">
        <v>15964</v>
      </c>
      <c r="C432" s="170">
        <v>14968</v>
      </c>
      <c r="D432" s="170">
        <v>15389</v>
      </c>
      <c r="E432" s="170">
        <v>11833</v>
      </c>
      <c r="F432" s="170">
        <v>12440</v>
      </c>
      <c r="G432" s="170">
        <v>14069</v>
      </c>
      <c r="H432" s="170">
        <v>12943</v>
      </c>
      <c r="I432" s="170">
        <v>10936</v>
      </c>
      <c r="J432" s="170">
        <v>15564</v>
      </c>
      <c r="K432" s="170">
        <v>12448</v>
      </c>
      <c r="L432" s="170">
        <v>10315</v>
      </c>
      <c r="M432" s="170">
        <v>8132</v>
      </c>
    </row>
    <row r="433" spans="1:13" x14ac:dyDescent="0.25">
      <c r="A433" s="27"/>
    </row>
    <row r="434" spans="1:13" ht="15.75" thickBot="1" x14ac:dyDescent="0.3">
      <c r="A434" s="3"/>
      <c r="B434" s="297" t="s">
        <v>669</v>
      </c>
      <c r="C434" s="297"/>
      <c r="D434" s="297"/>
      <c r="E434" s="297"/>
      <c r="F434" s="297"/>
      <c r="G434" s="297"/>
      <c r="H434" s="297"/>
      <c r="I434" s="297"/>
      <c r="J434" s="297"/>
      <c r="K434" s="297"/>
      <c r="L434" s="297"/>
      <c r="M434" s="297"/>
    </row>
    <row r="435" spans="1:13" x14ac:dyDescent="0.25">
      <c r="A435" s="3"/>
      <c r="B435" s="186">
        <v>39448</v>
      </c>
      <c r="C435" s="187">
        <v>39479</v>
      </c>
      <c r="D435" s="187">
        <v>39508</v>
      </c>
      <c r="E435" s="187">
        <v>39539</v>
      </c>
      <c r="F435" s="187">
        <v>39569</v>
      </c>
      <c r="G435" s="187">
        <v>39600</v>
      </c>
      <c r="H435" s="187">
        <v>39630</v>
      </c>
      <c r="I435" s="187">
        <v>39661</v>
      </c>
      <c r="J435" s="187">
        <v>39692</v>
      </c>
      <c r="K435" s="187">
        <v>39722</v>
      </c>
      <c r="L435" s="187">
        <v>39753</v>
      </c>
      <c r="M435" s="188">
        <v>39783</v>
      </c>
    </row>
    <row r="436" spans="1:13" x14ac:dyDescent="0.25">
      <c r="A436" s="3" t="s">
        <v>31</v>
      </c>
      <c r="B436" s="298"/>
      <c r="C436" s="298"/>
      <c r="D436" s="9">
        <v>0.71099999999999997</v>
      </c>
      <c r="E436" s="9">
        <v>0.72799999999999998</v>
      </c>
      <c r="F436" s="9">
        <v>0.73899999999999999</v>
      </c>
      <c r="G436" s="9">
        <v>0.74299999999999999</v>
      </c>
      <c r="H436" s="9">
        <v>0.74099999999999999</v>
      </c>
      <c r="I436" s="9">
        <v>0.747</v>
      </c>
      <c r="J436" s="9">
        <v>0.74299999999999999</v>
      </c>
      <c r="K436" s="9">
        <v>0.76</v>
      </c>
      <c r="L436" s="9">
        <v>0.77100000000000002</v>
      </c>
      <c r="M436" s="9">
        <v>0.80100000000000005</v>
      </c>
    </row>
    <row r="437" spans="1:13" x14ac:dyDescent="0.25">
      <c r="A437" s="3" t="s">
        <v>10</v>
      </c>
      <c r="B437" s="299"/>
      <c r="C437" s="299"/>
      <c r="D437" s="9">
        <v>1.9510000000000001</v>
      </c>
      <c r="E437" s="9">
        <v>1.98</v>
      </c>
      <c r="F437" s="9">
        <v>1.87</v>
      </c>
      <c r="G437" s="9">
        <v>1.9379999999999999</v>
      </c>
      <c r="H437" s="9">
        <v>2.15</v>
      </c>
      <c r="I437" s="9">
        <v>2.129</v>
      </c>
      <c r="J437" s="9">
        <v>2.1389999999999998</v>
      </c>
      <c r="K437" s="9">
        <v>2.2509999999999999</v>
      </c>
      <c r="L437" s="9">
        <v>2.359</v>
      </c>
      <c r="M437" s="9">
        <v>2.3519999999999999</v>
      </c>
    </row>
    <row r="438" spans="1:13" x14ac:dyDescent="0.25">
      <c r="A438" s="27" t="s">
        <v>32</v>
      </c>
      <c r="B438" s="300"/>
      <c r="C438" s="300"/>
      <c r="D438" s="171">
        <v>0.747</v>
      </c>
      <c r="E438" s="171">
        <v>0.76900000000000002</v>
      </c>
      <c r="F438" s="171">
        <v>0.77800000000000002</v>
      </c>
      <c r="G438" s="171">
        <v>0.78200000000000003</v>
      </c>
      <c r="H438" s="171">
        <v>0.78400000000000003</v>
      </c>
      <c r="I438" s="171">
        <v>0.79100000000000004</v>
      </c>
      <c r="J438" s="171">
        <v>0.79</v>
      </c>
      <c r="K438" s="171">
        <v>0.81299999999999994</v>
      </c>
      <c r="L438" s="171">
        <v>0.82699999999999996</v>
      </c>
      <c r="M438" s="171">
        <v>0.86599999999999999</v>
      </c>
    </row>
    <row r="439" spans="1:13" ht="9" customHeight="1" x14ac:dyDescent="0.25"/>
    <row r="440" spans="1:13" ht="25.5" customHeight="1" x14ac:dyDescent="0.25">
      <c r="A440" s="295" t="s">
        <v>674</v>
      </c>
      <c r="B440" s="295"/>
      <c r="C440" s="295"/>
      <c r="D440" s="295"/>
      <c r="E440" s="295"/>
      <c r="F440" s="295"/>
      <c r="G440" s="295"/>
      <c r="H440" s="295"/>
      <c r="I440" s="295"/>
      <c r="J440" s="295"/>
      <c r="K440" s="295"/>
      <c r="L440" s="295"/>
      <c r="M440" s="295"/>
    </row>
    <row r="441" spans="1:13" ht="7.5" customHeight="1" x14ac:dyDescent="0.25"/>
  </sheetData>
  <mergeCells count="70">
    <mergeCell ref="A87:M87"/>
    <mergeCell ref="A88:M88"/>
    <mergeCell ref="B89:M89"/>
    <mergeCell ref="B45:M45"/>
    <mergeCell ref="B47:M47"/>
    <mergeCell ref="B58:M58"/>
    <mergeCell ref="B69:M69"/>
    <mergeCell ref="B80:M80"/>
    <mergeCell ref="A184:M184"/>
    <mergeCell ref="B135:M135"/>
    <mergeCell ref="B137:M137"/>
    <mergeCell ref="B148:M148"/>
    <mergeCell ref="B159:M159"/>
    <mergeCell ref="B170:M170"/>
    <mergeCell ref="B179:M179"/>
    <mergeCell ref="B187:M187"/>
    <mergeCell ref="B239:M239"/>
    <mergeCell ref="B250:M250"/>
    <mergeCell ref="B261:M261"/>
    <mergeCell ref="B211:M211"/>
    <mergeCell ref="B222:M222"/>
    <mergeCell ref="A236:M236"/>
    <mergeCell ref="B237:M237"/>
    <mergeCell ref="B272:M272"/>
    <mergeCell ref="B290:M290"/>
    <mergeCell ref="B301:M301"/>
    <mergeCell ref="B189:M189"/>
    <mergeCell ref="B200:M200"/>
    <mergeCell ref="B231:M231"/>
    <mergeCell ref="A286:M286"/>
    <mergeCell ref="B281:M281"/>
    <mergeCell ref="B288:M288"/>
    <mergeCell ref="B332:M332"/>
    <mergeCell ref="B392:M392"/>
    <mergeCell ref="B383:M383"/>
    <mergeCell ref="B312:M312"/>
    <mergeCell ref="B341:M341"/>
    <mergeCell ref="B352:M352"/>
    <mergeCell ref="B363:M363"/>
    <mergeCell ref="B323:M323"/>
    <mergeCell ref="B339:M339"/>
    <mergeCell ref="A337:M337"/>
    <mergeCell ref="B374:M374"/>
    <mergeCell ref="A389:M389"/>
    <mergeCell ref="B390:M390"/>
    <mergeCell ref="A440:M440"/>
    <mergeCell ref="B416:B421"/>
    <mergeCell ref="C416:C421"/>
    <mergeCell ref="B425:M425"/>
    <mergeCell ref="B403:M403"/>
    <mergeCell ref="B436:B438"/>
    <mergeCell ref="C436:C438"/>
    <mergeCell ref="B434:M434"/>
    <mergeCell ref="B405:B410"/>
    <mergeCell ref="B414:M414"/>
    <mergeCell ref="C405:C410"/>
    <mergeCell ref="A133:M133"/>
    <mergeCell ref="A132:M132"/>
    <mergeCell ref="B90:M90"/>
    <mergeCell ref="B92:M92"/>
    <mergeCell ref="B103:M103"/>
    <mergeCell ref="B114:M114"/>
    <mergeCell ref="B125:M125"/>
    <mergeCell ref="A43:M43"/>
    <mergeCell ref="A44:M44"/>
    <mergeCell ref="B1:M1"/>
    <mergeCell ref="B3:M3"/>
    <mergeCell ref="B14:M14"/>
    <mergeCell ref="B25:M25"/>
    <mergeCell ref="B36:M36"/>
  </mergeCells>
  <pageMargins left="0.7" right="0.7" top="0.75" bottom="0.75" header="0.3" footer="0.3"/>
  <pageSetup scale="64" fitToHeight="7" orientation="landscape" r:id="rId1"/>
  <headerFooter>
    <oddFooter>&amp;L&amp;D at &amp;T
&amp;F&amp;C&amp;A&amp;RPage &amp;P of &amp;N</oddFooter>
  </headerFooter>
  <rowBreaks count="8" manualBreakCount="8">
    <brk id="44" max="12" man="1"/>
    <brk id="88" max="16383" man="1"/>
    <brk id="134" max="16383" man="1"/>
    <brk id="184" max="16383" man="1"/>
    <brk id="236" max="16383" man="1"/>
    <brk id="287" max="16383" man="1"/>
    <brk id="338" max="16383" man="1"/>
    <brk id="38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56"/>
  <sheetViews>
    <sheetView zoomScaleNormal="100" workbookViewId="0">
      <selection activeCell="A2" sqref="A2"/>
    </sheetView>
  </sheetViews>
  <sheetFormatPr defaultRowHeight="15" x14ac:dyDescent="0.25"/>
  <cols>
    <col min="1" max="1" width="28.140625" customWidth="1"/>
    <col min="2" max="13" width="11.7109375" customWidth="1"/>
  </cols>
  <sheetData>
    <row r="1" spans="1:13" ht="30" customHeight="1" x14ac:dyDescent="0.25"/>
    <row r="2" spans="1:13" ht="15.6" customHeight="1" x14ac:dyDescent="0.25"/>
    <row r="3" spans="1:13" ht="15.6" customHeight="1" x14ac:dyDescent="0.25">
      <c r="A3" s="179">
        <v>2016</v>
      </c>
      <c r="B3" s="301" t="s">
        <v>671</v>
      </c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</row>
    <row r="4" spans="1:13" ht="15.6" customHeight="1" thickBot="1" x14ac:dyDescent="0.3">
      <c r="A4" s="3"/>
    </row>
    <row r="5" spans="1:13" ht="14.45" customHeight="1" thickBot="1" x14ac:dyDescent="0.3">
      <c r="A5" s="26" t="s">
        <v>0</v>
      </c>
      <c r="B5" s="184">
        <v>42370</v>
      </c>
      <c r="C5" s="182">
        <v>42401</v>
      </c>
      <c r="D5" s="182">
        <v>42430</v>
      </c>
      <c r="E5" s="182">
        <v>42461</v>
      </c>
      <c r="F5" s="182">
        <v>42491</v>
      </c>
      <c r="G5" s="182">
        <v>42522</v>
      </c>
      <c r="H5" s="182">
        <v>42552</v>
      </c>
      <c r="I5" s="182">
        <v>42583</v>
      </c>
      <c r="J5" s="182">
        <v>42614</v>
      </c>
      <c r="K5" s="182">
        <v>42644</v>
      </c>
      <c r="L5" s="182">
        <v>42675</v>
      </c>
      <c r="M5" s="183">
        <v>42705</v>
      </c>
    </row>
    <row r="6" spans="1:13" ht="14.45" customHeight="1" x14ac:dyDescent="0.25">
      <c r="A6" s="3" t="s">
        <v>44</v>
      </c>
      <c r="B6" s="154">
        <v>1799</v>
      </c>
      <c r="C6" s="154">
        <v>1250</v>
      </c>
      <c r="D6" s="154">
        <v>823</v>
      </c>
      <c r="E6" s="154">
        <v>765</v>
      </c>
      <c r="F6" s="154">
        <v>918</v>
      </c>
      <c r="G6" s="154">
        <v>989</v>
      </c>
      <c r="H6" s="154">
        <v>1067</v>
      </c>
      <c r="I6" s="154"/>
      <c r="J6" s="154"/>
      <c r="K6" s="154"/>
      <c r="L6" s="154"/>
      <c r="M6" s="154"/>
    </row>
    <row r="7" spans="1:13" ht="14.45" customHeight="1" x14ac:dyDescent="0.25">
      <c r="A7" s="3" t="s">
        <v>45</v>
      </c>
      <c r="B7" s="154">
        <v>6817</v>
      </c>
      <c r="C7" s="154">
        <v>8093</v>
      </c>
      <c r="D7" s="154">
        <v>5332</v>
      </c>
      <c r="E7" s="154">
        <v>4631</v>
      </c>
      <c r="F7" s="154">
        <v>6308</v>
      </c>
      <c r="G7" s="154">
        <v>6061</v>
      </c>
      <c r="H7" s="223">
        <v>5430</v>
      </c>
      <c r="I7" s="154"/>
      <c r="J7" s="154"/>
      <c r="K7" s="154"/>
      <c r="L7" s="154"/>
      <c r="M7" s="154"/>
    </row>
    <row r="8" spans="1:13" ht="14.45" customHeight="1" x14ac:dyDescent="0.25">
      <c r="A8" s="25" t="s">
        <v>46</v>
      </c>
      <c r="B8" s="154">
        <v>319</v>
      </c>
      <c r="C8" s="154">
        <f>17+279</f>
        <v>296</v>
      </c>
      <c r="D8" s="154">
        <v>230</v>
      </c>
      <c r="E8" s="154">
        <v>128</v>
      </c>
      <c r="F8" s="154">
        <v>230</v>
      </c>
      <c r="G8" s="154">
        <f>14.723+257.414</f>
        <v>272.137</v>
      </c>
      <c r="H8" s="154">
        <v>291</v>
      </c>
      <c r="I8" s="154"/>
      <c r="J8" s="154"/>
      <c r="K8" s="154"/>
      <c r="L8" s="154"/>
      <c r="M8" s="154"/>
    </row>
    <row r="9" spans="1:13" ht="14.45" customHeight="1" x14ac:dyDescent="0.25">
      <c r="A9" s="26" t="s">
        <v>48</v>
      </c>
      <c r="B9" s="152">
        <v>8935</v>
      </c>
      <c r="C9" s="152">
        <v>9639</v>
      </c>
      <c r="D9" s="152">
        <v>6385</v>
      </c>
      <c r="E9" s="152">
        <v>5525</v>
      </c>
      <c r="F9" s="152">
        <v>7455</v>
      </c>
      <c r="G9" s="152">
        <f>SUM(G6:G8)</f>
        <v>7322.1369999999997</v>
      </c>
      <c r="H9" s="152">
        <v>6789</v>
      </c>
      <c r="I9" s="152"/>
      <c r="J9" s="152"/>
      <c r="K9" s="152"/>
      <c r="L9" s="152"/>
      <c r="M9" s="152"/>
    </row>
    <row r="10" spans="1:13" ht="14.45" customHeight="1" x14ac:dyDescent="0.25">
      <c r="A10" s="3"/>
      <c r="B10" s="77"/>
      <c r="C10" s="77"/>
      <c r="D10" s="77"/>
      <c r="M10" s="77"/>
    </row>
    <row r="11" spans="1:13" ht="14.45" customHeight="1" x14ac:dyDescent="0.25">
      <c r="A11" s="27" t="s">
        <v>1</v>
      </c>
      <c r="B11" s="77"/>
      <c r="C11" s="77"/>
      <c r="D11" s="77"/>
      <c r="M11" s="77"/>
    </row>
    <row r="12" spans="1:13" ht="14.45" customHeight="1" x14ac:dyDescent="0.25">
      <c r="A12" s="3" t="s">
        <v>44</v>
      </c>
      <c r="B12" s="154">
        <v>68</v>
      </c>
      <c r="C12" s="154">
        <v>67</v>
      </c>
      <c r="D12" s="154">
        <v>72</v>
      </c>
      <c r="E12" s="154">
        <v>49</v>
      </c>
      <c r="F12" s="154">
        <v>55</v>
      </c>
      <c r="G12" s="154">
        <v>83</v>
      </c>
      <c r="H12" s="154">
        <v>55</v>
      </c>
      <c r="I12" s="154"/>
      <c r="J12" s="154"/>
      <c r="K12" s="154"/>
      <c r="L12" s="154"/>
      <c r="M12" s="154"/>
    </row>
    <row r="13" spans="1:13" ht="14.45" customHeight="1" x14ac:dyDescent="0.25">
      <c r="A13" s="3" t="s">
        <v>45</v>
      </c>
      <c r="B13" s="154">
        <v>4053</v>
      </c>
      <c r="C13" s="154">
        <v>3399</v>
      </c>
      <c r="D13" s="154">
        <v>3027</v>
      </c>
      <c r="E13" s="154">
        <v>2635</v>
      </c>
      <c r="F13" s="154">
        <v>2534</v>
      </c>
      <c r="G13" s="154">
        <v>3431</v>
      </c>
      <c r="H13" s="154">
        <v>2499</v>
      </c>
      <c r="I13" s="154"/>
      <c r="J13" s="154"/>
      <c r="K13" s="154"/>
      <c r="L13" s="154"/>
      <c r="M13" s="154"/>
    </row>
    <row r="14" spans="1:13" ht="14.45" customHeight="1" x14ac:dyDescent="0.25">
      <c r="A14" s="25" t="s">
        <v>46</v>
      </c>
      <c r="B14" s="154">
        <v>18</v>
      </c>
      <c r="C14" s="154">
        <f>5.349+9.18</f>
        <v>14.529</v>
      </c>
      <c r="D14" s="154">
        <v>25</v>
      </c>
      <c r="E14" s="154">
        <v>12</v>
      </c>
      <c r="F14" s="154">
        <v>14</v>
      </c>
      <c r="G14" s="154">
        <f>10.095+18.537</f>
        <v>28.631999999999998</v>
      </c>
      <c r="H14" s="154">
        <v>15</v>
      </c>
      <c r="I14" s="154"/>
      <c r="J14" s="154"/>
      <c r="K14" s="154"/>
      <c r="L14" s="154"/>
      <c r="M14" s="154"/>
    </row>
    <row r="15" spans="1:13" ht="14.45" customHeight="1" x14ac:dyDescent="0.25">
      <c r="A15" s="26" t="s">
        <v>49</v>
      </c>
      <c r="B15" s="152">
        <v>4139</v>
      </c>
      <c r="C15" s="152">
        <v>3481</v>
      </c>
      <c r="D15" s="152">
        <v>3124</v>
      </c>
      <c r="E15" s="152">
        <v>2696</v>
      </c>
      <c r="F15" s="152">
        <v>2602</v>
      </c>
      <c r="G15" s="152">
        <f>SUM(G12:G14)</f>
        <v>3542.6320000000001</v>
      </c>
      <c r="H15" s="152">
        <v>2569</v>
      </c>
      <c r="I15" s="152"/>
      <c r="J15" s="152"/>
      <c r="K15" s="152"/>
      <c r="L15" s="152"/>
      <c r="M15" s="152"/>
    </row>
    <row r="16" spans="1:13" ht="14.45" customHeight="1" x14ac:dyDescent="0.2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45" customHeight="1" x14ac:dyDescent="0.2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45" customHeight="1" x14ac:dyDescent="0.25">
      <c r="A18" s="3" t="s">
        <v>44</v>
      </c>
      <c r="B18" s="154">
        <v>4</v>
      </c>
      <c r="C18" s="154">
        <v>2</v>
      </c>
      <c r="D18" s="154">
        <v>2</v>
      </c>
      <c r="E18" s="154">
        <v>2</v>
      </c>
      <c r="F18" s="154">
        <v>2</v>
      </c>
      <c r="G18" s="154">
        <v>2</v>
      </c>
      <c r="H18" s="154">
        <v>1</v>
      </c>
      <c r="I18" s="154"/>
      <c r="J18" s="154"/>
      <c r="K18" s="154"/>
      <c r="L18" s="154"/>
      <c r="M18" s="154"/>
    </row>
    <row r="19" spans="1:13" ht="14.45" customHeight="1" x14ac:dyDescent="0.25">
      <c r="A19" s="3" t="s">
        <v>45</v>
      </c>
      <c r="B19" s="154">
        <v>2147</v>
      </c>
      <c r="C19" s="154">
        <v>2242</v>
      </c>
      <c r="D19" s="154">
        <v>1901</v>
      </c>
      <c r="E19" s="154">
        <v>2099</v>
      </c>
      <c r="F19" s="154">
        <v>1905</v>
      </c>
      <c r="G19" s="154">
        <v>1903</v>
      </c>
      <c r="H19" s="154">
        <v>1833</v>
      </c>
      <c r="I19" s="154"/>
      <c r="J19" s="154"/>
      <c r="K19" s="154"/>
      <c r="L19" s="154"/>
      <c r="M19" s="154"/>
    </row>
    <row r="20" spans="1:13" ht="14.45" customHeight="1" x14ac:dyDescent="0.25">
      <c r="A20" s="25" t="s">
        <v>46</v>
      </c>
      <c r="B20" s="154">
        <v>447</v>
      </c>
      <c r="C20" s="154">
        <f>482.099+11.699</f>
        <v>493.798</v>
      </c>
      <c r="D20" s="154">
        <v>396</v>
      </c>
      <c r="E20" s="154">
        <v>361</v>
      </c>
      <c r="F20" s="154">
        <v>327</v>
      </c>
      <c r="G20" s="154">
        <f>356.978+9.016</f>
        <v>365.99400000000003</v>
      </c>
      <c r="H20" s="154">
        <v>373</v>
      </c>
      <c r="I20" s="154"/>
      <c r="J20" s="154"/>
      <c r="K20" s="154"/>
      <c r="L20" s="154"/>
      <c r="M20" s="154"/>
    </row>
    <row r="21" spans="1:13" ht="14.45" customHeight="1" x14ac:dyDescent="0.25">
      <c r="A21" s="27" t="s">
        <v>4</v>
      </c>
      <c r="B21" s="152">
        <v>2597</v>
      </c>
      <c r="C21" s="152">
        <v>2738</v>
      </c>
      <c r="D21" s="152">
        <v>2299</v>
      </c>
      <c r="E21" s="152">
        <v>2463</v>
      </c>
      <c r="F21" s="152">
        <v>2234</v>
      </c>
      <c r="G21" s="152">
        <f>SUM(G18:G20)</f>
        <v>2270.9940000000001</v>
      </c>
      <c r="H21" s="152">
        <v>2207</v>
      </c>
      <c r="I21" s="152"/>
      <c r="J21" s="152"/>
      <c r="K21" s="152"/>
      <c r="L21" s="152"/>
      <c r="M21" s="152"/>
    </row>
    <row r="22" spans="1:13" ht="14.45" customHeight="1" x14ac:dyDescent="0.2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45" customHeight="1" x14ac:dyDescent="0.2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45" customHeight="1" x14ac:dyDescent="0.25">
      <c r="A24" s="3" t="s">
        <v>44</v>
      </c>
      <c r="B24" s="154">
        <v>2</v>
      </c>
      <c r="C24" s="154">
        <v>1.7130000000000001</v>
      </c>
      <c r="D24" s="154">
        <v>2</v>
      </c>
      <c r="E24" s="154">
        <v>2</v>
      </c>
      <c r="F24" s="154">
        <v>1</v>
      </c>
      <c r="G24" s="154">
        <v>1</v>
      </c>
      <c r="H24" s="154">
        <v>1</v>
      </c>
      <c r="I24" s="154"/>
      <c r="J24" s="154"/>
      <c r="K24" s="154"/>
      <c r="L24" s="154"/>
      <c r="M24" s="154"/>
    </row>
    <row r="25" spans="1:13" ht="14.45" customHeight="1" x14ac:dyDescent="0.25">
      <c r="A25" s="3" t="s">
        <v>45</v>
      </c>
      <c r="B25" s="154">
        <v>961</v>
      </c>
      <c r="C25" s="154">
        <v>946</v>
      </c>
      <c r="D25" s="154">
        <v>899</v>
      </c>
      <c r="E25" s="154">
        <v>763</v>
      </c>
      <c r="F25" s="154">
        <v>708</v>
      </c>
      <c r="G25" s="154">
        <v>1004</v>
      </c>
      <c r="H25" s="154">
        <v>718</v>
      </c>
      <c r="I25" s="154"/>
      <c r="J25" s="154"/>
      <c r="K25" s="154"/>
      <c r="L25" s="154"/>
      <c r="M25" s="154"/>
    </row>
    <row r="26" spans="1:13" ht="14.45" customHeight="1" x14ac:dyDescent="0.25">
      <c r="A26" s="25" t="s">
        <v>46</v>
      </c>
      <c r="B26" s="154">
        <v>7</v>
      </c>
      <c r="C26" s="154">
        <f>2.745+3.095</f>
        <v>5.84</v>
      </c>
      <c r="D26" s="154">
        <v>12</v>
      </c>
      <c r="E26" s="154">
        <v>6</v>
      </c>
      <c r="F26" s="154">
        <v>7</v>
      </c>
      <c r="G26" s="154">
        <f>3.978+9.116</f>
        <v>13.093999999999999</v>
      </c>
      <c r="H26" s="154">
        <v>5</v>
      </c>
      <c r="I26" s="154"/>
      <c r="J26" s="154"/>
      <c r="K26" s="154"/>
      <c r="L26" s="154"/>
      <c r="M26" s="154"/>
    </row>
    <row r="27" spans="1:13" ht="14.45" customHeight="1" x14ac:dyDescent="0.25">
      <c r="A27" s="26" t="s">
        <v>51</v>
      </c>
      <c r="B27" s="152">
        <v>970</v>
      </c>
      <c r="C27" s="152">
        <v>954</v>
      </c>
      <c r="D27" s="152">
        <v>912</v>
      </c>
      <c r="E27" s="152">
        <v>771</v>
      </c>
      <c r="F27" s="152">
        <v>716</v>
      </c>
      <c r="G27" s="152">
        <f>SUM(G24:G26)</f>
        <v>1018.0940000000001</v>
      </c>
      <c r="H27" s="152">
        <v>724</v>
      </c>
      <c r="I27" s="152"/>
      <c r="J27" s="152"/>
      <c r="K27" s="152"/>
      <c r="L27" s="152"/>
      <c r="M27" s="152"/>
    </row>
    <row r="28" spans="1:13" ht="14.45" customHeight="1" x14ac:dyDescent="0.35">
      <c r="A28" s="26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45" customHeight="1" x14ac:dyDescent="0.3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45" customHeight="1" x14ac:dyDescent="0.35">
      <c r="A30" s="3" t="s">
        <v>44</v>
      </c>
      <c r="B30" s="154">
        <v>76</v>
      </c>
      <c r="C30" s="154">
        <v>74</v>
      </c>
      <c r="D30" s="154">
        <v>81</v>
      </c>
      <c r="E30" s="154">
        <v>112</v>
      </c>
      <c r="F30" s="154">
        <v>88</v>
      </c>
      <c r="G30" s="154">
        <v>140</v>
      </c>
      <c r="H30" s="154">
        <v>108</v>
      </c>
      <c r="I30" s="154"/>
      <c r="J30" s="154"/>
      <c r="K30" s="154"/>
      <c r="L30" s="154"/>
      <c r="M30" s="154"/>
    </row>
    <row r="31" spans="1:13" ht="14.45" customHeight="1" x14ac:dyDescent="0.35">
      <c r="A31" s="3" t="s">
        <v>45</v>
      </c>
      <c r="B31" s="154">
        <v>1030</v>
      </c>
      <c r="C31" s="154">
        <v>1259</v>
      </c>
      <c r="D31" s="154">
        <v>1015</v>
      </c>
      <c r="E31" s="154">
        <v>1789</v>
      </c>
      <c r="F31" s="154">
        <v>1305</v>
      </c>
      <c r="G31" s="154">
        <v>1619</v>
      </c>
      <c r="H31" s="154">
        <v>1209</v>
      </c>
      <c r="I31" s="154"/>
      <c r="J31" s="154"/>
      <c r="K31" s="154"/>
      <c r="L31" s="154"/>
      <c r="M31" s="154"/>
    </row>
    <row r="32" spans="1:13" ht="14.45" customHeight="1" x14ac:dyDescent="0.35">
      <c r="A32" s="25" t="s">
        <v>46</v>
      </c>
      <c r="B32" s="154">
        <v>26</v>
      </c>
      <c r="C32" s="154">
        <f>0.617+38.248</f>
        <v>38.864999999999995</v>
      </c>
      <c r="D32" s="154">
        <v>23</v>
      </c>
      <c r="E32" s="154">
        <v>40</v>
      </c>
      <c r="F32" s="154">
        <v>23</v>
      </c>
      <c r="G32" s="154">
        <f>1.491+44.666</f>
        <v>46.156999999999996</v>
      </c>
      <c r="H32" s="154">
        <v>25</v>
      </c>
      <c r="I32" s="154"/>
      <c r="J32" s="154"/>
      <c r="K32" s="154"/>
      <c r="L32" s="154"/>
      <c r="M32" s="154"/>
    </row>
    <row r="33" spans="1:13" ht="14.45" customHeight="1" x14ac:dyDescent="0.35">
      <c r="A33" s="26" t="s">
        <v>670</v>
      </c>
      <c r="B33" s="152">
        <v>1133</v>
      </c>
      <c r="C33" s="152">
        <v>1371</v>
      </c>
      <c r="D33" s="152">
        <v>1119</v>
      </c>
      <c r="E33" s="152">
        <v>1941</v>
      </c>
      <c r="F33" s="152">
        <v>1416</v>
      </c>
      <c r="G33" s="152">
        <f>SUM(G30:G32)</f>
        <v>1805.1569999999999</v>
      </c>
      <c r="H33" s="152">
        <v>1342</v>
      </c>
      <c r="I33" s="152"/>
      <c r="J33" s="152"/>
      <c r="K33" s="152"/>
      <c r="L33" s="152"/>
      <c r="M33" s="152"/>
    </row>
    <row r="34" spans="1:13" ht="14.45" customHeight="1" x14ac:dyDescent="0.25">
      <c r="A34" s="26"/>
      <c r="B34" s="77"/>
      <c r="C34" s="77"/>
      <c r="D34" s="220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45" customHeight="1" x14ac:dyDescent="0.2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45" customHeight="1" x14ac:dyDescent="0.25">
      <c r="A36" s="3" t="s">
        <v>44</v>
      </c>
      <c r="B36" s="154">
        <v>5</v>
      </c>
      <c r="C36" s="154">
        <v>7</v>
      </c>
      <c r="D36" s="154">
        <v>6</v>
      </c>
      <c r="E36" s="154">
        <v>3</v>
      </c>
      <c r="F36" s="154">
        <v>4</v>
      </c>
      <c r="G36" s="154">
        <v>4</v>
      </c>
      <c r="H36" s="154">
        <v>3</v>
      </c>
      <c r="I36" s="154"/>
      <c r="J36" s="154"/>
      <c r="K36" s="154"/>
      <c r="L36" s="154"/>
      <c r="M36" s="154"/>
    </row>
    <row r="37" spans="1:13" ht="14.45" customHeight="1" x14ac:dyDescent="0.25">
      <c r="A37" s="3" t="s">
        <v>45</v>
      </c>
      <c r="B37" s="154">
        <v>374</v>
      </c>
      <c r="C37" s="154">
        <v>450</v>
      </c>
      <c r="D37" s="154">
        <v>437</v>
      </c>
      <c r="E37" s="154">
        <v>414</v>
      </c>
      <c r="F37" s="154">
        <v>451</v>
      </c>
      <c r="G37" s="154">
        <v>451</v>
      </c>
      <c r="H37" s="154">
        <v>473</v>
      </c>
      <c r="I37" s="154"/>
      <c r="J37" s="154"/>
      <c r="K37" s="154"/>
      <c r="L37" s="154"/>
      <c r="M37" s="154"/>
    </row>
    <row r="38" spans="1:13" ht="14.45" customHeight="1" x14ac:dyDescent="0.25">
      <c r="A38" s="25" t="s">
        <v>46</v>
      </c>
      <c r="B38" s="154">
        <v>26</v>
      </c>
      <c r="C38" s="154">
        <f>21.031+8.376</f>
        <v>29.406999999999996</v>
      </c>
      <c r="D38" s="154">
        <v>25</v>
      </c>
      <c r="E38" s="154">
        <v>23</v>
      </c>
      <c r="F38" s="154">
        <v>24</v>
      </c>
      <c r="G38" s="154">
        <f>19.365+8</f>
        <v>27.364999999999998</v>
      </c>
      <c r="H38" s="154">
        <v>27</v>
      </c>
      <c r="I38" s="154"/>
      <c r="J38" s="154"/>
      <c r="K38" s="154"/>
      <c r="L38" s="154"/>
      <c r="M38" s="154"/>
    </row>
    <row r="39" spans="1:13" ht="14.45" customHeight="1" x14ac:dyDescent="0.25">
      <c r="A39" s="27" t="s">
        <v>5</v>
      </c>
      <c r="B39" s="152">
        <v>405</v>
      </c>
      <c r="C39" s="152">
        <v>487</v>
      </c>
      <c r="D39" s="152">
        <v>467</v>
      </c>
      <c r="E39" s="152">
        <v>440</v>
      </c>
      <c r="F39" s="152">
        <v>479</v>
      </c>
      <c r="G39" s="152">
        <v>483</v>
      </c>
      <c r="H39" s="152">
        <v>503</v>
      </c>
      <c r="I39" s="152"/>
      <c r="J39" s="152"/>
      <c r="K39" s="152"/>
      <c r="L39" s="152"/>
      <c r="M39" s="152"/>
    </row>
    <row r="40" spans="1:13" ht="14.45" customHeight="1" thickBot="1" x14ac:dyDescent="0.3">
      <c r="A40" s="3"/>
    </row>
    <row r="41" spans="1:13" ht="14.45" customHeight="1" thickBot="1" x14ac:dyDescent="0.3">
      <c r="A41" s="26" t="s">
        <v>53</v>
      </c>
      <c r="B41" s="184">
        <v>42370</v>
      </c>
      <c r="C41" s="182">
        <v>42401</v>
      </c>
      <c r="D41" s="182">
        <v>42430</v>
      </c>
      <c r="E41" s="182">
        <v>42461</v>
      </c>
      <c r="F41" s="182">
        <v>42491</v>
      </c>
      <c r="G41" s="182">
        <v>42522</v>
      </c>
      <c r="H41" s="182">
        <v>42552</v>
      </c>
      <c r="I41" s="182">
        <v>42583</v>
      </c>
      <c r="J41" s="182">
        <v>42614</v>
      </c>
      <c r="K41" s="182">
        <v>42644</v>
      </c>
      <c r="L41" s="182">
        <v>42675</v>
      </c>
      <c r="M41" s="183">
        <v>42705</v>
      </c>
    </row>
    <row r="42" spans="1:13" ht="14.45" customHeight="1" x14ac:dyDescent="0.25">
      <c r="A42" s="3" t="s">
        <v>44</v>
      </c>
      <c r="B42" s="154">
        <v>1954</v>
      </c>
      <c r="C42" s="154">
        <v>1402</v>
      </c>
      <c r="D42" s="154">
        <v>985</v>
      </c>
      <c r="E42" s="157">
        <v>933</v>
      </c>
      <c r="F42" s="154">
        <v>1067</v>
      </c>
      <c r="G42" s="154">
        <v>1219</v>
      </c>
      <c r="H42" s="157">
        <v>1234</v>
      </c>
      <c r="I42" s="157"/>
      <c r="J42" s="157"/>
      <c r="K42" s="157"/>
      <c r="L42" s="157"/>
      <c r="M42" s="154"/>
    </row>
    <row r="43" spans="1:13" ht="14.45" customHeight="1" x14ac:dyDescent="0.25">
      <c r="A43" s="3" t="s">
        <v>45</v>
      </c>
      <c r="B43" s="154">
        <v>15382</v>
      </c>
      <c r="C43" s="154">
        <v>16390</v>
      </c>
      <c r="D43" s="154">
        <v>12611</v>
      </c>
      <c r="E43" s="154">
        <v>12332</v>
      </c>
      <c r="F43" s="154">
        <v>13212</v>
      </c>
      <c r="G43" s="154">
        <v>14469</v>
      </c>
      <c r="H43" s="154">
        <v>12163</v>
      </c>
      <c r="I43" s="154"/>
      <c r="J43" s="154"/>
      <c r="K43" s="154"/>
      <c r="L43" s="154"/>
      <c r="M43" s="154"/>
    </row>
    <row r="44" spans="1:13" ht="14.45" customHeight="1" x14ac:dyDescent="0.25">
      <c r="A44" s="25" t="s">
        <v>46</v>
      </c>
      <c r="B44" s="154">
        <v>842</v>
      </c>
      <c r="C44" s="154">
        <v>879</v>
      </c>
      <c r="D44" s="154">
        <v>711</v>
      </c>
      <c r="E44" s="154">
        <v>570</v>
      </c>
      <c r="F44" s="154">
        <v>624</v>
      </c>
      <c r="G44" s="154">
        <f>406.629+346.749</f>
        <v>753.37800000000004</v>
      </c>
      <c r="H44" s="154">
        <v>737</v>
      </c>
      <c r="I44" s="154"/>
      <c r="J44" s="154"/>
      <c r="K44" s="154"/>
      <c r="L44" s="154"/>
      <c r="M44" s="154"/>
    </row>
    <row r="45" spans="1:13" ht="14.45" customHeight="1" x14ac:dyDescent="0.25">
      <c r="A45" s="26" t="s">
        <v>13</v>
      </c>
      <c r="B45" s="152">
        <v>18179</v>
      </c>
      <c r="C45" s="152">
        <v>18671</v>
      </c>
      <c r="D45" s="152">
        <v>14307</v>
      </c>
      <c r="E45" s="152">
        <v>13836</v>
      </c>
      <c r="F45" s="152">
        <v>14903</v>
      </c>
      <c r="G45" s="152">
        <v>16442</v>
      </c>
      <c r="H45" s="152">
        <v>14133</v>
      </c>
      <c r="I45" s="152"/>
      <c r="J45" s="152"/>
      <c r="K45" s="152"/>
      <c r="L45" s="152"/>
      <c r="M45" s="152"/>
    </row>
    <row r="46" spans="1:13" ht="14.45" customHeight="1" x14ac:dyDescent="0.25"/>
    <row r="47" spans="1:13" x14ac:dyDescent="0.25">
      <c r="A47" s="295" t="s">
        <v>919</v>
      </c>
      <c r="B47" s="295"/>
      <c r="C47" s="295"/>
      <c r="D47" s="295"/>
      <c r="E47" s="295"/>
      <c r="F47" s="295"/>
      <c r="G47" s="295"/>
      <c r="H47" s="295"/>
      <c r="I47" s="295"/>
      <c r="J47" s="295"/>
      <c r="K47" s="295"/>
      <c r="L47" s="295"/>
      <c r="M47" s="295"/>
    </row>
    <row r="48" spans="1:13" ht="30" customHeight="1" x14ac:dyDescent="0.25"/>
    <row r="50" spans="1:13" ht="15.6" customHeight="1" x14ac:dyDescent="0.25">
      <c r="A50" s="179">
        <v>2015</v>
      </c>
      <c r="B50" s="301" t="s">
        <v>671</v>
      </c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</row>
    <row r="51" spans="1:13" ht="15.75" thickBot="1" x14ac:dyDescent="0.3">
      <c r="A51" s="3"/>
    </row>
    <row r="52" spans="1:13" ht="15.75" thickBot="1" x14ac:dyDescent="0.3">
      <c r="A52" s="26" t="s">
        <v>0</v>
      </c>
      <c r="B52" s="184">
        <v>42005</v>
      </c>
      <c r="C52" s="182">
        <v>42036</v>
      </c>
      <c r="D52" s="182">
        <v>42064</v>
      </c>
      <c r="E52" s="182">
        <v>42095</v>
      </c>
      <c r="F52" s="182">
        <v>42125</v>
      </c>
      <c r="G52" s="182">
        <v>42156</v>
      </c>
      <c r="H52" s="182">
        <v>42186</v>
      </c>
      <c r="I52" s="182">
        <v>42217</v>
      </c>
      <c r="J52" s="182">
        <v>42248</v>
      </c>
      <c r="K52" s="182">
        <v>42278</v>
      </c>
      <c r="L52" s="182">
        <v>42309</v>
      </c>
      <c r="M52" s="183">
        <v>42339</v>
      </c>
    </row>
    <row r="53" spans="1:13" x14ac:dyDescent="0.25">
      <c r="A53" s="3" t="s">
        <v>44</v>
      </c>
      <c r="B53" s="154">
        <v>1105</v>
      </c>
      <c r="C53" s="154">
        <v>1250</v>
      </c>
      <c r="D53" s="154">
        <v>942</v>
      </c>
      <c r="E53" s="154">
        <v>788</v>
      </c>
      <c r="F53" s="154">
        <v>951</v>
      </c>
      <c r="G53" s="154">
        <v>985</v>
      </c>
      <c r="H53" s="154">
        <v>939</v>
      </c>
      <c r="I53" s="154">
        <v>923</v>
      </c>
      <c r="J53" s="154">
        <v>898</v>
      </c>
      <c r="K53" s="154">
        <v>927</v>
      </c>
      <c r="L53" s="154">
        <v>904</v>
      </c>
      <c r="M53" s="154">
        <v>919</v>
      </c>
    </row>
    <row r="54" spans="1:13" ht="14.45" customHeight="1" x14ac:dyDescent="0.25">
      <c r="A54" s="3" t="s">
        <v>45</v>
      </c>
      <c r="B54" s="154">
        <v>6346</v>
      </c>
      <c r="C54" s="154">
        <v>7215</v>
      </c>
      <c r="D54" s="154">
        <v>5314</v>
      </c>
      <c r="E54" s="154">
        <v>4185</v>
      </c>
      <c r="F54" s="154">
        <v>6690</v>
      </c>
      <c r="G54" s="154">
        <v>5779</v>
      </c>
      <c r="H54" s="223">
        <v>4852</v>
      </c>
      <c r="I54" s="154">
        <v>6730</v>
      </c>
      <c r="J54" s="154">
        <v>5049</v>
      </c>
      <c r="K54" s="154">
        <v>4646</v>
      </c>
      <c r="L54" s="154">
        <v>5714</v>
      </c>
      <c r="M54" s="154">
        <v>4527</v>
      </c>
    </row>
    <row r="55" spans="1:13" x14ac:dyDescent="0.25">
      <c r="A55" s="25" t="s">
        <v>46</v>
      </c>
      <c r="B55" s="154">
        <v>235</v>
      </c>
      <c r="C55" s="154">
        <v>241</v>
      </c>
      <c r="D55" s="154">
        <v>211</v>
      </c>
      <c r="E55" s="154">
        <v>152</v>
      </c>
      <c r="F55" s="154">
        <v>193</v>
      </c>
      <c r="G55" s="154">
        <f>10+175</f>
        <v>185</v>
      </c>
      <c r="H55" s="154">
        <v>139</v>
      </c>
      <c r="I55" s="154">
        <v>228</v>
      </c>
      <c r="J55" s="154">
        <f>248+0.976</f>
        <v>248.976</v>
      </c>
      <c r="K55" s="154">
        <f>17+214</f>
        <v>231</v>
      </c>
      <c r="L55" s="154">
        <f>242+5</f>
        <v>247</v>
      </c>
      <c r="M55" s="154">
        <v>247</v>
      </c>
    </row>
    <row r="56" spans="1:13" x14ac:dyDescent="0.25">
      <c r="A56" s="26" t="s">
        <v>48</v>
      </c>
      <c r="B56" s="152">
        <v>7686</v>
      </c>
      <c r="C56" s="152">
        <v>8706</v>
      </c>
      <c r="D56" s="152">
        <v>6467</v>
      </c>
      <c r="E56" s="152">
        <v>5126</v>
      </c>
      <c r="F56" s="152">
        <v>7834</v>
      </c>
      <c r="G56" s="152">
        <v>6949</v>
      </c>
      <c r="H56" s="152">
        <v>5930</v>
      </c>
      <c r="I56" s="152">
        <v>7881</v>
      </c>
      <c r="J56" s="152">
        <v>6196</v>
      </c>
      <c r="K56" s="152">
        <v>5804</v>
      </c>
      <c r="L56" s="152">
        <v>6866</v>
      </c>
      <c r="M56" s="152">
        <v>5692</v>
      </c>
    </row>
    <row r="57" spans="1:13" x14ac:dyDescent="0.25">
      <c r="A57" s="3"/>
      <c r="B57" s="77"/>
      <c r="C57" s="77"/>
      <c r="D57" s="77"/>
      <c r="M57" s="77"/>
    </row>
    <row r="58" spans="1:13" x14ac:dyDescent="0.25">
      <c r="A58" s="27" t="s">
        <v>1</v>
      </c>
      <c r="B58" s="77"/>
      <c r="C58" s="77"/>
      <c r="D58" s="77"/>
      <c r="M58" s="77"/>
    </row>
    <row r="59" spans="1:13" x14ac:dyDescent="0.25">
      <c r="A59" s="3" t="s">
        <v>44</v>
      </c>
      <c r="B59" s="154">
        <v>56</v>
      </c>
      <c r="C59" s="154">
        <v>49</v>
      </c>
      <c r="D59" s="154">
        <v>55</v>
      </c>
      <c r="E59" s="154">
        <v>39</v>
      </c>
      <c r="F59" s="154">
        <v>46</v>
      </c>
      <c r="G59" s="154">
        <v>59</v>
      </c>
      <c r="H59" s="154">
        <v>63</v>
      </c>
      <c r="I59" s="154">
        <v>72</v>
      </c>
      <c r="J59" s="154">
        <v>58</v>
      </c>
      <c r="K59" s="154">
        <v>46</v>
      </c>
      <c r="L59" s="154">
        <v>48</v>
      </c>
      <c r="M59" s="154">
        <v>60</v>
      </c>
    </row>
    <row r="60" spans="1:13" x14ac:dyDescent="0.25">
      <c r="A60" s="3" t="s">
        <v>45</v>
      </c>
      <c r="B60" s="154">
        <v>3124</v>
      </c>
      <c r="C60" s="154">
        <v>2198</v>
      </c>
      <c r="D60" s="154">
        <v>2762</v>
      </c>
      <c r="E60" s="154">
        <v>2046</v>
      </c>
      <c r="F60" s="154">
        <v>2055</v>
      </c>
      <c r="G60" s="154">
        <v>2790</v>
      </c>
      <c r="H60" s="154">
        <v>2469</v>
      </c>
      <c r="I60" s="154">
        <v>3603</v>
      </c>
      <c r="J60" s="154">
        <v>3579</v>
      </c>
      <c r="K60" s="154">
        <v>2661</v>
      </c>
      <c r="L60" s="154">
        <v>2309</v>
      </c>
      <c r="M60" s="154">
        <v>3026</v>
      </c>
    </row>
    <row r="61" spans="1:13" x14ac:dyDescent="0.25">
      <c r="A61" s="25" t="s">
        <v>46</v>
      </c>
      <c r="B61" s="154">
        <v>10</v>
      </c>
      <c r="C61" s="154">
        <v>9</v>
      </c>
      <c r="D61" s="154">
        <v>16</v>
      </c>
      <c r="E61" s="154">
        <v>7</v>
      </c>
      <c r="F61" s="154">
        <f>2.7+5.1</f>
        <v>7.8</v>
      </c>
      <c r="G61" s="154">
        <f>8.4+10.5</f>
        <v>18.899999999999999</v>
      </c>
      <c r="H61" s="154">
        <v>10</v>
      </c>
      <c r="I61" s="154">
        <v>16</v>
      </c>
      <c r="J61" s="154">
        <f>11.647+15.15</f>
        <v>26.797000000000001</v>
      </c>
      <c r="K61" s="154">
        <f>5+7</f>
        <v>12</v>
      </c>
      <c r="L61" s="154">
        <v>11</v>
      </c>
      <c r="M61" s="154">
        <v>24</v>
      </c>
    </row>
    <row r="62" spans="1:13" x14ac:dyDescent="0.25">
      <c r="A62" s="26" t="s">
        <v>49</v>
      </c>
      <c r="B62" s="152">
        <v>3190</v>
      </c>
      <c r="C62" s="152">
        <v>2255</v>
      </c>
      <c r="D62" s="152">
        <v>2833</v>
      </c>
      <c r="E62" s="152">
        <v>2092</v>
      </c>
      <c r="F62" s="152">
        <v>2108</v>
      </c>
      <c r="G62" s="152">
        <v>2869</v>
      </c>
      <c r="H62" s="152">
        <v>2542</v>
      </c>
      <c r="I62" s="152">
        <v>3691</v>
      </c>
      <c r="J62" s="152">
        <v>3664</v>
      </c>
      <c r="K62" s="152">
        <v>2719</v>
      </c>
      <c r="L62" s="152">
        <v>2367</v>
      </c>
      <c r="M62" s="152">
        <v>3110</v>
      </c>
    </row>
    <row r="63" spans="1:13" x14ac:dyDescent="0.25">
      <c r="A63" s="26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</row>
    <row r="64" spans="1:13" x14ac:dyDescent="0.25">
      <c r="A64" s="26" t="s">
        <v>50</v>
      </c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</row>
    <row r="65" spans="1:13" x14ac:dyDescent="0.25">
      <c r="A65" s="3" t="s">
        <v>44</v>
      </c>
      <c r="B65" s="154">
        <v>13</v>
      </c>
      <c r="C65" s="154">
        <v>12</v>
      </c>
      <c r="D65" s="154">
        <v>12</v>
      </c>
      <c r="E65" s="154">
        <v>9</v>
      </c>
      <c r="F65" s="154">
        <v>9</v>
      </c>
      <c r="G65" s="154">
        <v>6</v>
      </c>
      <c r="H65" s="154">
        <v>4</v>
      </c>
      <c r="I65" s="154">
        <v>5</v>
      </c>
      <c r="J65" s="154">
        <v>6</v>
      </c>
      <c r="K65" s="154">
        <v>4</v>
      </c>
      <c r="L65" s="154">
        <v>7</v>
      </c>
      <c r="M65" s="154">
        <v>5</v>
      </c>
    </row>
    <row r="66" spans="1:13" x14ac:dyDescent="0.25">
      <c r="A66" s="3" t="s">
        <v>45</v>
      </c>
      <c r="B66" s="154">
        <v>1733</v>
      </c>
      <c r="C66" s="154">
        <v>2032</v>
      </c>
      <c r="D66" s="154">
        <v>1570</v>
      </c>
      <c r="E66" s="154">
        <v>1511</v>
      </c>
      <c r="F66" s="154">
        <v>1431</v>
      </c>
      <c r="G66" s="154">
        <v>1420</v>
      </c>
      <c r="H66" s="154">
        <v>1478</v>
      </c>
      <c r="I66" s="154">
        <v>1764</v>
      </c>
      <c r="J66" s="154">
        <v>1512</v>
      </c>
      <c r="K66" s="154">
        <v>1622</v>
      </c>
      <c r="L66" s="154">
        <v>1601</v>
      </c>
      <c r="M66" s="154">
        <v>1700</v>
      </c>
    </row>
    <row r="67" spans="1:13" x14ac:dyDescent="0.25">
      <c r="A67" s="25" t="s">
        <v>46</v>
      </c>
      <c r="B67" s="154">
        <v>450</v>
      </c>
      <c r="C67" s="154">
        <v>369</v>
      </c>
      <c r="D67" s="154">
        <v>277</v>
      </c>
      <c r="E67" s="154">
        <v>271</v>
      </c>
      <c r="F67" s="154">
        <f>288+16</f>
        <v>304</v>
      </c>
      <c r="G67" s="154">
        <v>286</v>
      </c>
      <c r="H67" s="154">
        <v>353</v>
      </c>
      <c r="I67" s="154">
        <v>349</v>
      </c>
      <c r="J67" s="154">
        <f>418.549+12.123</f>
        <v>430.67199999999997</v>
      </c>
      <c r="K67" s="154">
        <f>428+12</f>
        <v>440</v>
      </c>
      <c r="L67" s="154">
        <f>352+12</f>
        <v>364</v>
      </c>
      <c r="M67" s="154">
        <v>351</v>
      </c>
    </row>
    <row r="68" spans="1:13" x14ac:dyDescent="0.25">
      <c r="A68" s="27" t="s">
        <v>4</v>
      </c>
      <c r="B68" s="152">
        <v>2196</v>
      </c>
      <c r="C68" s="152">
        <f>SUM(C65:C67)</f>
        <v>2413</v>
      </c>
      <c r="D68" s="152">
        <v>1859</v>
      </c>
      <c r="E68" s="152">
        <v>1791</v>
      </c>
      <c r="F68" s="152">
        <v>1743</v>
      </c>
      <c r="G68" s="152">
        <v>1713</v>
      </c>
      <c r="H68" s="152">
        <v>1835</v>
      </c>
      <c r="I68" s="152">
        <v>2118</v>
      </c>
      <c r="J68" s="152">
        <v>1948</v>
      </c>
      <c r="K68" s="152">
        <v>2065</v>
      </c>
      <c r="L68" s="152">
        <v>1971</v>
      </c>
      <c r="M68" s="152">
        <v>2055</v>
      </c>
    </row>
    <row r="69" spans="1:13" x14ac:dyDescent="0.25">
      <c r="A69" s="2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</row>
    <row r="70" spans="1:13" x14ac:dyDescent="0.25">
      <c r="A70" s="27" t="s">
        <v>2</v>
      </c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</row>
    <row r="71" spans="1:13" x14ac:dyDescent="0.25">
      <c r="A71" s="3" t="s">
        <v>44</v>
      </c>
      <c r="B71" s="154">
        <v>6</v>
      </c>
      <c r="C71" s="154">
        <v>4</v>
      </c>
      <c r="D71" s="154">
        <v>5</v>
      </c>
      <c r="E71" s="154">
        <v>6</v>
      </c>
      <c r="F71" s="154">
        <v>4</v>
      </c>
      <c r="G71" s="154">
        <v>5</v>
      </c>
      <c r="H71" s="154">
        <v>2</v>
      </c>
      <c r="I71" s="154">
        <v>3</v>
      </c>
      <c r="J71" s="154">
        <v>2</v>
      </c>
      <c r="K71" s="154">
        <v>2</v>
      </c>
      <c r="L71" s="154">
        <v>1</v>
      </c>
      <c r="M71" s="154">
        <v>2</v>
      </c>
    </row>
    <row r="72" spans="1:13" x14ac:dyDescent="0.25">
      <c r="A72" s="3" t="s">
        <v>45</v>
      </c>
      <c r="B72" s="154">
        <v>983</v>
      </c>
      <c r="C72" s="154">
        <v>747</v>
      </c>
      <c r="D72" s="154">
        <v>1072</v>
      </c>
      <c r="E72" s="154">
        <v>828</v>
      </c>
      <c r="F72" s="154">
        <v>873</v>
      </c>
      <c r="G72" s="154">
        <v>972</v>
      </c>
      <c r="H72" s="154">
        <v>727</v>
      </c>
      <c r="I72" s="154">
        <v>881</v>
      </c>
      <c r="J72" s="154">
        <v>934</v>
      </c>
      <c r="K72" s="154">
        <v>728</v>
      </c>
      <c r="L72" s="154">
        <v>704</v>
      </c>
      <c r="M72" s="154">
        <v>873</v>
      </c>
    </row>
    <row r="73" spans="1:13" x14ac:dyDescent="0.25">
      <c r="A73" s="25" t="s">
        <v>46</v>
      </c>
      <c r="B73" s="154">
        <v>7</v>
      </c>
      <c r="C73" s="154">
        <v>5</v>
      </c>
      <c r="D73" s="154">
        <v>10</v>
      </c>
      <c r="E73" s="154">
        <v>4</v>
      </c>
      <c r="F73" s="154">
        <f>2.5+1</f>
        <v>3.5</v>
      </c>
      <c r="G73" s="154">
        <f>9.1+1.2</f>
        <v>10.299999999999999</v>
      </c>
      <c r="H73" s="154">
        <v>3</v>
      </c>
      <c r="I73" s="154">
        <v>6</v>
      </c>
      <c r="J73" s="154">
        <f>1.75+8.949</f>
        <v>10.699</v>
      </c>
      <c r="K73" s="154">
        <f>3+2</f>
        <v>5</v>
      </c>
      <c r="L73" s="154">
        <v>7</v>
      </c>
      <c r="M73" s="154">
        <v>9</v>
      </c>
    </row>
    <row r="74" spans="1:13" x14ac:dyDescent="0.25">
      <c r="A74" s="26" t="s">
        <v>51</v>
      </c>
      <c r="B74" s="152">
        <v>996</v>
      </c>
      <c r="C74" s="152">
        <v>755</v>
      </c>
      <c r="D74" s="152">
        <v>1087</v>
      </c>
      <c r="E74" s="152">
        <v>838</v>
      </c>
      <c r="F74" s="152">
        <v>880</v>
      </c>
      <c r="G74" s="152">
        <f>SUM(G71:G73)</f>
        <v>987.3</v>
      </c>
      <c r="H74" s="152">
        <v>733</v>
      </c>
      <c r="I74" s="152">
        <v>890</v>
      </c>
      <c r="J74" s="152">
        <v>947</v>
      </c>
      <c r="K74" s="152">
        <v>735</v>
      </c>
      <c r="L74" s="152">
        <v>713</v>
      </c>
      <c r="M74" s="152">
        <v>884</v>
      </c>
    </row>
    <row r="75" spans="1:13" x14ac:dyDescent="0.25">
      <c r="A75" s="26"/>
      <c r="B75" s="77"/>
      <c r="C75" s="77"/>
      <c r="D75" s="77"/>
      <c r="E75" s="168"/>
      <c r="F75" s="77"/>
      <c r="G75" s="77"/>
      <c r="H75" s="77"/>
      <c r="I75" s="77"/>
      <c r="J75" s="77"/>
      <c r="K75" s="77"/>
      <c r="L75" s="77"/>
      <c r="M75" s="77"/>
    </row>
    <row r="76" spans="1:13" x14ac:dyDescent="0.25">
      <c r="A76" s="26" t="s">
        <v>3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</row>
    <row r="77" spans="1:13" x14ac:dyDescent="0.25">
      <c r="A77" s="3" t="s">
        <v>44</v>
      </c>
      <c r="B77" s="154">
        <v>134</v>
      </c>
      <c r="C77" s="154">
        <v>112</v>
      </c>
      <c r="D77" s="154">
        <v>113</v>
      </c>
      <c r="E77" s="154">
        <v>105</v>
      </c>
      <c r="F77" s="154">
        <v>116</v>
      </c>
      <c r="G77" s="154">
        <v>170</v>
      </c>
      <c r="H77" s="154">
        <v>149</v>
      </c>
      <c r="I77" s="154">
        <v>104</v>
      </c>
      <c r="J77" s="154">
        <v>86</v>
      </c>
      <c r="K77" s="154">
        <v>84</v>
      </c>
      <c r="L77" s="154">
        <v>76</v>
      </c>
      <c r="M77" s="154">
        <v>64</v>
      </c>
    </row>
    <row r="78" spans="1:13" x14ac:dyDescent="0.25">
      <c r="A78" s="3" t="s">
        <v>45</v>
      </c>
      <c r="B78" s="154">
        <v>984</v>
      </c>
      <c r="C78" s="154">
        <v>1198</v>
      </c>
      <c r="D78" s="154">
        <v>953</v>
      </c>
      <c r="E78" s="154">
        <v>1138</v>
      </c>
      <c r="F78" s="154">
        <v>1023</v>
      </c>
      <c r="G78" s="154">
        <v>1523</v>
      </c>
      <c r="H78" s="154">
        <v>1238</v>
      </c>
      <c r="I78" s="154">
        <v>1184</v>
      </c>
      <c r="J78" s="154">
        <v>948</v>
      </c>
      <c r="K78" s="154">
        <v>1083</v>
      </c>
      <c r="L78" s="154">
        <v>1261</v>
      </c>
      <c r="M78" s="154">
        <v>941</v>
      </c>
    </row>
    <row r="79" spans="1:13" x14ac:dyDescent="0.25">
      <c r="A79" s="25" t="s">
        <v>46</v>
      </c>
      <c r="B79" s="154">
        <v>27</v>
      </c>
      <c r="C79" s="154">
        <v>42</v>
      </c>
      <c r="D79" s="154">
        <v>30</v>
      </c>
      <c r="E79" s="154">
        <v>36</v>
      </c>
      <c r="F79" s="154">
        <v>24</v>
      </c>
      <c r="G79" s="154">
        <f>46.2+0.4</f>
        <v>46.6</v>
      </c>
      <c r="H79" s="154">
        <v>27</v>
      </c>
      <c r="I79" s="154">
        <v>31</v>
      </c>
      <c r="J79" s="154">
        <f>0.458+25.381</f>
        <v>25.838999999999999</v>
      </c>
      <c r="K79" s="154">
        <f>0.535+38</f>
        <v>38.534999999999997</v>
      </c>
      <c r="L79" s="154">
        <v>39</v>
      </c>
      <c r="M79" s="154">
        <v>27</v>
      </c>
    </row>
    <row r="80" spans="1:13" x14ac:dyDescent="0.25">
      <c r="A80" s="26" t="s">
        <v>670</v>
      </c>
      <c r="B80" s="152">
        <v>1144</v>
      </c>
      <c r="C80" s="152">
        <v>1352</v>
      </c>
      <c r="D80" s="152">
        <v>1096</v>
      </c>
      <c r="E80" s="152">
        <v>1279</v>
      </c>
      <c r="F80" s="152">
        <v>1162</v>
      </c>
      <c r="G80" s="152">
        <v>1739</v>
      </c>
      <c r="H80" s="152">
        <v>1414</v>
      </c>
      <c r="I80" s="152">
        <v>1319</v>
      </c>
      <c r="J80" s="152">
        <v>1060</v>
      </c>
      <c r="K80" s="152">
        <v>1206</v>
      </c>
      <c r="L80" s="152">
        <v>1376</v>
      </c>
      <c r="M80" s="152">
        <v>1033</v>
      </c>
    </row>
    <row r="81" spans="1:13" x14ac:dyDescent="0.25">
      <c r="A81" s="26"/>
      <c r="B81" s="77"/>
      <c r="C81" s="77"/>
      <c r="D81" s="220"/>
      <c r="E81" s="77"/>
      <c r="F81" s="77"/>
      <c r="G81" s="77"/>
      <c r="H81" s="77"/>
      <c r="I81" s="77"/>
      <c r="J81" s="77"/>
      <c r="K81" s="77"/>
      <c r="L81" s="77"/>
      <c r="M81" s="77"/>
    </row>
    <row r="82" spans="1:13" x14ac:dyDescent="0.25">
      <c r="A82" s="26" t="s">
        <v>52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</row>
    <row r="83" spans="1:13" x14ac:dyDescent="0.25">
      <c r="A83" s="3" t="s">
        <v>44</v>
      </c>
      <c r="B83" s="154">
        <v>10</v>
      </c>
      <c r="C83" s="154">
        <v>9</v>
      </c>
      <c r="D83" s="154">
        <v>10</v>
      </c>
      <c r="E83" s="154">
        <v>10</v>
      </c>
      <c r="F83" s="154">
        <v>9</v>
      </c>
      <c r="G83" s="154">
        <v>10</v>
      </c>
      <c r="H83" s="154">
        <v>7</v>
      </c>
      <c r="I83" s="154">
        <v>5</v>
      </c>
      <c r="J83" s="154">
        <v>4</v>
      </c>
      <c r="K83" s="154">
        <v>6</v>
      </c>
      <c r="L83" s="154">
        <v>4</v>
      </c>
      <c r="M83" s="154">
        <v>4</v>
      </c>
    </row>
    <row r="84" spans="1:13" x14ac:dyDescent="0.25">
      <c r="A84" s="3" t="s">
        <v>45</v>
      </c>
      <c r="B84" s="154">
        <v>374</v>
      </c>
      <c r="C84" s="154">
        <v>302</v>
      </c>
      <c r="D84" s="154">
        <v>333</v>
      </c>
      <c r="E84" s="154">
        <v>298</v>
      </c>
      <c r="F84" s="154">
        <v>310</v>
      </c>
      <c r="G84" s="154">
        <v>303</v>
      </c>
      <c r="H84" s="154">
        <v>353</v>
      </c>
      <c r="I84" s="154">
        <v>358</v>
      </c>
      <c r="J84" s="154">
        <v>273</v>
      </c>
      <c r="K84" s="154">
        <v>278</v>
      </c>
      <c r="L84" s="154">
        <v>391</v>
      </c>
      <c r="M84" s="154">
        <v>246</v>
      </c>
    </row>
    <row r="85" spans="1:13" x14ac:dyDescent="0.25">
      <c r="A85" s="25" t="s">
        <v>46</v>
      </c>
      <c r="B85" s="154">
        <v>26</v>
      </c>
      <c r="C85" s="154">
        <v>18</v>
      </c>
      <c r="D85" s="154">
        <v>23</v>
      </c>
      <c r="E85" s="154">
        <v>17</v>
      </c>
      <c r="F85" s="154">
        <f>12.1+5.4</f>
        <v>17.5</v>
      </c>
      <c r="G85" s="154">
        <f>14.6+5.8</f>
        <v>20.399999999999999</v>
      </c>
      <c r="H85" s="154">
        <v>22</v>
      </c>
      <c r="I85" s="154">
        <v>18</v>
      </c>
      <c r="J85" s="154">
        <f>11.463+6.06</f>
        <v>17.523</v>
      </c>
      <c r="K85" s="154">
        <f>12+8</f>
        <v>20</v>
      </c>
      <c r="L85" s="154">
        <v>24</v>
      </c>
      <c r="M85" s="154">
        <v>15</v>
      </c>
    </row>
    <row r="86" spans="1:13" x14ac:dyDescent="0.25">
      <c r="A86" s="27" t="s">
        <v>5</v>
      </c>
      <c r="B86" s="152">
        <v>410</v>
      </c>
      <c r="C86" s="152">
        <v>329</v>
      </c>
      <c r="D86" s="152">
        <v>365</v>
      </c>
      <c r="E86" s="152">
        <v>324</v>
      </c>
      <c r="F86" s="152">
        <v>337</v>
      </c>
      <c r="G86" s="152">
        <v>333</v>
      </c>
      <c r="H86" s="152">
        <v>381</v>
      </c>
      <c r="I86" s="152">
        <v>381</v>
      </c>
      <c r="J86" s="152">
        <v>295</v>
      </c>
      <c r="K86" s="152">
        <v>304</v>
      </c>
      <c r="L86" s="152">
        <v>419</v>
      </c>
      <c r="M86" s="152">
        <v>264</v>
      </c>
    </row>
    <row r="87" spans="1:13" ht="15.75" thickBot="1" x14ac:dyDescent="0.3">
      <c r="A87" s="3"/>
    </row>
    <row r="88" spans="1:13" ht="15.75" thickBot="1" x14ac:dyDescent="0.3">
      <c r="A88" s="26" t="s">
        <v>53</v>
      </c>
      <c r="B88" s="184">
        <v>42005</v>
      </c>
      <c r="C88" s="182">
        <v>42036</v>
      </c>
      <c r="D88" s="182">
        <v>42064</v>
      </c>
      <c r="E88" s="182">
        <v>42095</v>
      </c>
      <c r="F88" s="182">
        <v>42125</v>
      </c>
      <c r="G88" s="182">
        <v>42156</v>
      </c>
      <c r="H88" s="182">
        <v>42186</v>
      </c>
      <c r="I88" s="182">
        <v>42217</v>
      </c>
      <c r="J88" s="182">
        <v>42248</v>
      </c>
      <c r="K88" s="182">
        <v>42278</v>
      </c>
      <c r="L88" s="182">
        <v>42309</v>
      </c>
      <c r="M88" s="183">
        <v>42339</v>
      </c>
    </row>
    <row r="89" spans="1:13" x14ac:dyDescent="0.25">
      <c r="A89" s="3" t="s">
        <v>44</v>
      </c>
      <c r="B89" s="154">
        <v>1323</v>
      </c>
      <c r="C89" s="154">
        <v>1436</v>
      </c>
      <c r="D89" s="154">
        <v>1136</v>
      </c>
      <c r="E89" s="157">
        <v>956</v>
      </c>
      <c r="F89" s="154">
        <v>1134</v>
      </c>
      <c r="G89" s="154">
        <v>1236</v>
      </c>
      <c r="H89" s="157">
        <v>1164</v>
      </c>
      <c r="I89" s="157">
        <v>1111</v>
      </c>
      <c r="J89" s="157">
        <v>1054</v>
      </c>
      <c r="K89" s="157">
        <v>1068</v>
      </c>
      <c r="L89" s="157">
        <v>1041</v>
      </c>
      <c r="M89" s="154">
        <v>1054</v>
      </c>
    </row>
    <row r="90" spans="1:13" x14ac:dyDescent="0.25">
      <c r="A90" s="3" t="s">
        <v>45</v>
      </c>
      <c r="B90" s="154">
        <v>13545</v>
      </c>
      <c r="C90" s="154">
        <v>13690</v>
      </c>
      <c r="D90" s="154">
        <v>12004</v>
      </c>
      <c r="E90" s="154">
        <v>10007</v>
      </c>
      <c r="F90" s="154">
        <v>12383</v>
      </c>
      <c r="G90" s="154">
        <v>12787</v>
      </c>
      <c r="H90" s="154">
        <v>11117</v>
      </c>
      <c r="I90" s="154">
        <v>14519</v>
      </c>
      <c r="J90" s="154">
        <v>12296</v>
      </c>
      <c r="K90" s="154">
        <v>11019</v>
      </c>
      <c r="L90" s="154">
        <v>11980</v>
      </c>
      <c r="M90" s="154">
        <v>11312</v>
      </c>
    </row>
    <row r="91" spans="1:13" x14ac:dyDescent="0.25">
      <c r="A91" s="25" t="s">
        <v>46</v>
      </c>
      <c r="B91" s="154">
        <v>754</v>
      </c>
      <c r="C91" s="154">
        <v>684</v>
      </c>
      <c r="D91" s="154">
        <v>567</v>
      </c>
      <c r="E91" s="154">
        <v>487</v>
      </c>
      <c r="F91" s="154">
        <v>549</v>
      </c>
      <c r="G91" s="154">
        <f>309+258</f>
        <v>567</v>
      </c>
      <c r="H91" s="154">
        <v>554</v>
      </c>
      <c r="I91" s="154">
        <v>650</v>
      </c>
      <c r="J91" s="154">
        <v>760</v>
      </c>
      <c r="K91" s="154">
        <v>746</v>
      </c>
      <c r="L91" s="154">
        <v>692</v>
      </c>
      <c r="M91" s="154">
        <v>672</v>
      </c>
    </row>
    <row r="92" spans="1:13" x14ac:dyDescent="0.25">
      <c r="A92" s="26" t="s">
        <v>13</v>
      </c>
      <c r="B92" s="152">
        <v>15622</v>
      </c>
      <c r="C92" s="152">
        <v>15810</v>
      </c>
      <c r="D92" s="152">
        <v>13706</v>
      </c>
      <c r="E92" s="152">
        <v>11450</v>
      </c>
      <c r="F92" s="152">
        <v>14065</v>
      </c>
      <c r="G92" s="152">
        <v>14590</v>
      </c>
      <c r="H92" s="152">
        <v>12835</v>
      </c>
      <c r="I92" s="152">
        <v>16280</v>
      </c>
      <c r="J92" s="152">
        <v>14110</v>
      </c>
      <c r="K92" s="152">
        <v>12832</v>
      </c>
      <c r="L92" s="152">
        <v>13712</v>
      </c>
      <c r="M92" s="152">
        <v>13039</v>
      </c>
    </row>
    <row r="93" spans="1:13" ht="9.75" customHeight="1" x14ac:dyDescent="0.25"/>
    <row r="94" spans="1:13" ht="30" customHeight="1" x14ac:dyDescent="0.25">
      <c r="A94" s="295" t="s">
        <v>919</v>
      </c>
      <c r="B94" s="295"/>
      <c r="C94" s="295"/>
      <c r="D94" s="295"/>
      <c r="E94" s="295"/>
      <c r="F94" s="295"/>
      <c r="G94" s="295"/>
      <c r="H94" s="295"/>
      <c r="I94" s="295"/>
      <c r="J94" s="295"/>
      <c r="K94" s="295"/>
      <c r="L94" s="295"/>
      <c r="M94" s="295"/>
    </row>
    <row r="95" spans="1:13" ht="30" customHeight="1" x14ac:dyDescent="0.25"/>
    <row r="96" spans="1:13" ht="5.25" customHeight="1" x14ac:dyDescent="0.25"/>
    <row r="97" spans="1:13" ht="15" customHeight="1" x14ac:dyDescent="0.25">
      <c r="A97" s="179">
        <v>2014</v>
      </c>
      <c r="B97" s="301" t="s">
        <v>671</v>
      </c>
      <c r="C97" s="301"/>
      <c r="D97" s="301"/>
      <c r="E97" s="301"/>
      <c r="F97" s="301"/>
      <c r="G97" s="301"/>
      <c r="H97" s="301"/>
      <c r="I97" s="301"/>
      <c r="J97" s="301"/>
      <c r="K97" s="301"/>
      <c r="L97" s="301"/>
      <c r="M97" s="301"/>
    </row>
    <row r="98" spans="1:13" ht="15" customHeight="1" thickBot="1" x14ac:dyDescent="0.3">
      <c r="A98" s="3"/>
    </row>
    <row r="99" spans="1:13" ht="15" customHeight="1" thickBot="1" x14ac:dyDescent="0.3">
      <c r="A99" s="26" t="s">
        <v>0</v>
      </c>
      <c r="B99" s="184">
        <v>41640</v>
      </c>
      <c r="C99" s="182">
        <v>41681</v>
      </c>
      <c r="D99" s="182">
        <v>41709</v>
      </c>
      <c r="E99" s="182">
        <v>41740</v>
      </c>
      <c r="F99" s="182">
        <v>41770</v>
      </c>
      <c r="G99" s="182">
        <v>41801</v>
      </c>
      <c r="H99" s="182">
        <v>41821</v>
      </c>
      <c r="I99" s="182">
        <v>41862</v>
      </c>
      <c r="J99" s="182">
        <v>41893</v>
      </c>
      <c r="K99" s="182">
        <v>41923</v>
      </c>
      <c r="L99" s="182">
        <v>41954</v>
      </c>
      <c r="M99" s="183">
        <v>41984</v>
      </c>
    </row>
    <row r="100" spans="1:13" ht="15" customHeight="1" x14ac:dyDescent="0.25">
      <c r="A100" s="3" t="s">
        <v>44</v>
      </c>
      <c r="B100" s="154">
        <v>911</v>
      </c>
      <c r="C100" s="154">
        <v>997</v>
      </c>
      <c r="D100" s="154">
        <v>964</v>
      </c>
      <c r="E100" s="154">
        <v>810</v>
      </c>
      <c r="F100" s="154">
        <v>977</v>
      </c>
      <c r="G100" s="154">
        <v>871</v>
      </c>
      <c r="H100" s="154">
        <v>831</v>
      </c>
      <c r="I100" s="154">
        <v>939</v>
      </c>
      <c r="J100" s="154">
        <v>1204</v>
      </c>
      <c r="K100" s="154">
        <v>1211</v>
      </c>
      <c r="L100" s="154">
        <v>779</v>
      </c>
      <c r="M100" s="154">
        <v>933</v>
      </c>
    </row>
    <row r="101" spans="1:13" ht="15" customHeight="1" x14ac:dyDescent="0.25">
      <c r="A101" s="3" t="s">
        <v>45</v>
      </c>
      <c r="B101" s="154">
        <v>5143</v>
      </c>
      <c r="C101" s="154">
        <v>5669</v>
      </c>
      <c r="D101" s="154">
        <v>5744</v>
      </c>
      <c r="E101" s="154">
        <v>4926</v>
      </c>
      <c r="F101" s="154">
        <v>6365</v>
      </c>
      <c r="G101" s="154">
        <v>5322</v>
      </c>
      <c r="H101" s="154">
        <v>5160</v>
      </c>
      <c r="I101" s="154">
        <v>6146</v>
      </c>
      <c r="J101" s="154">
        <v>6462</v>
      </c>
      <c r="K101" s="154">
        <v>7652</v>
      </c>
      <c r="L101" s="154">
        <v>5322</v>
      </c>
      <c r="M101" s="154">
        <v>5484</v>
      </c>
    </row>
    <row r="102" spans="1:13" ht="15" customHeight="1" x14ac:dyDescent="0.25">
      <c r="A102" s="25" t="s">
        <v>46</v>
      </c>
      <c r="B102" s="154">
        <v>249</v>
      </c>
      <c r="C102" s="154">
        <v>179</v>
      </c>
      <c r="D102" s="154">
        <v>328</v>
      </c>
      <c r="E102" s="154">
        <v>240</v>
      </c>
      <c r="F102" s="154">
        <v>252</v>
      </c>
      <c r="G102" s="154">
        <v>241</v>
      </c>
      <c r="H102" s="154">
        <v>227</v>
      </c>
      <c r="I102" s="154">
        <v>211</v>
      </c>
      <c r="J102" s="154">
        <v>408</v>
      </c>
      <c r="K102" s="154">
        <v>337</v>
      </c>
      <c r="L102" s="154">
        <v>170</v>
      </c>
      <c r="M102" s="154">
        <v>205</v>
      </c>
    </row>
    <row r="103" spans="1:13" ht="15" customHeight="1" x14ac:dyDescent="0.25">
      <c r="A103" s="25" t="s">
        <v>47</v>
      </c>
      <c r="B103" s="90">
        <v>0</v>
      </c>
      <c r="C103" s="90">
        <v>0</v>
      </c>
      <c r="D103" s="90">
        <v>0</v>
      </c>
      <c r="E103" s="90">
        <v>0</v>
      </c>
      <c r="F103" s="90">
        <v>0</v>
      </c>
      <c r="G103" s="90">
        <v>0</v>
      </c>
      <c r="H103" s="90">
        <v>0</v>
      </c>
      <c r="I103" s="90">
        <v>0</v>
      </c>
      <c r="J103" s="90">
        <v>0</v>
      </c>
      <c r="K103" s="90">
        <v>0</v>
      </c>
      <c r="L103" s="90">
        <v>0</v>
      </c>
      <c r="M103" s="219">
        <v>3</v>
      </c>
    </row>
    <row r="104" spans="1:13" ht="15" customHeight="1" x14ac:dyDescent="0.25">
      <c r="A104" s="26" t="s">
        <v>48</v>
      </c>
      <c r="B104" s="152">
        <v>6303</v>
      </c>
      <c r="C104" s="152">
        <v>6846</v>
      </c>
      <c r="D104" s="152">
        <v>7036</v>
      </c>
      <c r="E104" s="152">
        <v>5976</v>
      </c>
      <c r="F104" s="152">
        <v>7594</v>
      </c>
      <c r="G104" s="152">
        <v>6434</v>
      </c>
      <c r="H104" s="152">
        <v>6219</v>
      </c>
      <c r="I104" s="152">
        <v>7297</v>
      </c>
      <c r="J104" s="152">
        <v>8074</v>
      </c>
      <c r="K104" s="152">
        <v>9199</v>
      </c>
      <c r="L104" s="152">
        <v>6271</v>
      </c>
      <c r="M104" s="152">
        <v>6624</v>
      </c>
    </row>
    <row r="105" spans="1:13" ht="15" customHeight="1" x14ac:dyDescent="0.25">
      <c r="A105" s="3"/>
      <c r="B105" s="77"/>
      <c r="C105" s="77"/>
      <c r="D105" s="77"/>
      <c r="M105" s="77"/>
    </row>
    <row r="106" spans="1:13" ht="15" customHeight="1" x14ac:dyDescent="0.25">
      <c r="A106" s="27" t="s">
        <v>1</v>
      </c>
      <c r="B106" s="77"/>
      <c r="C106" s="77"/>
      <c r="D106" s="77"/>
      <c r="M106" s="77"/>
    </row>
    <row r="107" spans="1:13" ht="15" customHeight="1" x14ac:dyDescent="0.25">
      <c r="A107" s="3" t="s">
        <v>44</v>
      </c>
      <c r="B107" s="154">
        <v>41</v>
      </c>
      <c r="C107" s="154">
        <v>51</v>
      </c>
      <c r="D107" s="154">
        <v>58</v>
      </c>
      <c r="E107" s="154">
        <v>44</v>
      </c>
      <c r="F107" s="154">
        <v>41</v>
      </c>
      <c r="G107" s="154">
        <v>60</v>
      </c>
      <c r="H107" s="154">
        <v>50</v>
      </c>
      <c r="I107" s="154">
        <v>48</v>
      </c>
      <c r="J107" s="154">
        <v>60</v>
      </c>
      <c r="K107" s="154">
        <v>84</v>
      </c>
      <c r="L107" s="154">
        <v>52</v>
      </c>
      <c r="M107" s="154">
        <v>70</v>
      </c>
    </row>
    <row r="108" spans="1:13" ht="15" customHeight="1" x14ac:dyDescent="0.25">
      <c r="A108" s="3" t="s">
        <v>45</v>
      </c>
      <c r="B108" s="154">
        <v>2555</v>
      </c>
      <c r="C108" s="154">
        <v>2769</v>
      </c>
      <c r="D108" s="154">
        <v>3161</v>
      </c>
      <c r="E108" s="154">
        <v>2701</v>
      </c>
      <c r="F108" s="154">
        <v>2123</v>
      </c>
      <c r="G108" s="154">
        <v>2407</v>
      </c>
      <c r="H108" s="154">
        <v>2356</v>
      </c>
      <c r="I108" s="154">
        <v>2233</v>
      </c>
      <c r="J108" s="154">
        <v>3001</v>
      </c>
      <c r="K108" s="154">
        <v>3941</v>
      </c>
      <c r="L108" s="154">
        <v>1983</v>
      </c>
      <c r="M108" s="154">
        <v>2993</v>
      </c>
    </row>
    <row r="109" spans="1:13" ht="15" customHeight="1" x14ac:dyDescent="0.25">
      <c r="A109" s="25" t="s">
        <v>46</v>
      </c>
      <c r="B109" s="154">
        <v>13</v>
      </c>
      <c r="C109" s="154">
        <v>7</v>
      </c>
      <c r="D109" s="154">
        <v>6</v>
      </c>
      <c r="E109" s="154">
        <v>4</v>
      </c>
      <c r="F109" s="154">
        <v>4</v>
      </c>
      <c r="G109" s="154">
        <v>8</v>
      </c>
      <c r="H109" s="154">
        <v>4</v>
      </c>
      <c r="I109" s="154">
        <v>4</v>
      </c>
      <c r="J109" s="154">
        <v>7</v>
      </c>
      <c r="K109" s="154">
        <v>7</v>
      </c>
      <c r="L109" s="154">
        <v>5</v>
      </c>
      <c r="M109" s="154">
        <v>9</v>
      </c>
    </row>
    <row r="110" spans="1:13" ht="15" customHeight="1" x14ac:dyDescent="0.25">
      <c r="A110" s="25" t="s">
        <v>47</v>
      </c>
      <c r="B110" s="90">
        <v>0</v>
      </c>
      <c r="C110" s="90">
        <v>0</v>
      </c>
      <c r="D110" s="90">
        <v>0</v>
      </c>
      <c r="E110" s="90">
        <v>0</v>
      </c>
      <c r="F110" s="90">
        <v>0</v>
      </c>
      <c r="G110" s="90">
        <v>0</v>
      </c>
      <c r="H110" s="90">
        <v>0</v>
      </c>
      <c r="I110" s="90">
        <v>0</v>
      </c>
      <c r="J110" s="154">
        <v>2</v>
      </c>
      <c r="K110" s="154">
        <v>3</v>
      </c>
      <c r="L110" s="154">
        <v>2</v>
      </c>
      <c r="M110" s="154">
        <v>4</v>
      </c>
    </row>
    <row r="111" spans="1:13" ht="15" customHeight="1" x14ac:dyDescent="0.25">
      <c r="A111" s="26" t="s">
        <v>49</v>
      </c>
      <c r="B111" s="152">
        <v>2610</v>
      </c>
      <c r="C111" s="152">
        <v>2829</v>
      </c>
      <c r="D111" s="152">
        <v>3226</v>
      </c>
      <c r="E111" s="152">
        <v>2750</v>
      </c>
      <c r="F111" s="152">
        <f>SUM(F107:F110)</f>
        <v>2168</v>
      </c>
      <c r="G111" s="152">
        <v>2476</v>
      </c>
      <c r="H111" s="152">
        <v>2411</v>
      </c>
      <c r="I111" s="152">
        <v>2287</v>
      </c>
      <c r="J111" s="152">
        <f>SUM(J107:J110)</f>
        <v>3070</v>
      </c>
      <c r="K111" s="152">
        <v>4035</v>
      </c>
      <c r="L111" s="152">
        <v>2042</v>
      </c>
      <c r="M111" s="152">
        <v>3076</v>
      </c>
    </row>
    <row r="112" spans="1:13" ht="15" customHeight="1" x14ac:dyDescent="0.25">
      <c r="A112" s="26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</row>
    <row r="113" spans="1:13" ht="15" customHeight="1" x14ac:dyDescent="0.25">
      <c r="A113" s="26" t="s">
        <v>50</v>
      </c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</row>
    <row r="114" spans="1:13" ht="15" customHeight="1" x14ac:dyDescent="0.25">
      <c r="A114" s="3" t="s">
        <v>44</v>
      </c>
      <c r="B114" s="154">
        <v>27</v>
      </c>
      <c r="C114" s="154">
        <v>35</v>
      </c>
      <c r="D114" s="154">
        <v>24</v>
      </c>
      <c r="E114" s="154">
        <v>24</v>
      </c>
      <c r="F114" s="154">
        <v>23</v>
      </c>
      <c r="G114" s="154">
        <v>18</v>
      </c>
      <c r="H114" s="154">
        <v>20</v>
      </c>
      <c r="I114" s="154">
        <v>18</v>
      </c>
      <c r="J114" s="154">
        <v>15</v>
      </c>
      <c r="K114" s="154">
        <v>23</v>
      </c>
      <c r="L114" s="154">
        <v>21</v>
      </c>
      <c r="M114" s="154">
        <v>19</v>
      </c>
    </row>
    <row r="115" spans="1:13" ht="15" customHeight="1" x14ac:dyDescent="0.25">
      <c r="A115" s="3" t="s">
        <v>45</v>
      </c>
      <c r="B115" s="154">
        <v>1315</v>
      </c>
      <c r="C115" s="154">
        <v>1302</v>
      </c>
      <c r="D115" s="154">
        <v>1102</v>
      </c>
      <c r="E115" s="154">
        <v>1130</v>
      </c>
      <c r="F115" s="154">
        <v>1062</v>
      </c>
      <c r="G115" s="154">
        <v>1150</v>
      </c>
      <c r="H115" s="154">
        <v>1230</v>
      </c>
      <c r="I115" s="154">
        <v>1160</v>
      </c>
      <c r="J115" s="154">
        <v>1305</v>
      </c>
      <c r="K115" s="154">
        <v>1428</v>
      </c>
      <c r="L115" s="154">
        <v>1541</v>
      </c>
      <c r="M115" s="154">
        <v>1382</v>
      </c>
    </row>
    <row r="116" spans="1:13" ht="15" customHeight="1" x14ac:dyDescent="0.25">
      <c r="A116" s="25" t="s">
        <v>46</v>
      </c>
      <c r="B116" s="154">
        <v>28</v>
      </c>
      <c r="C116" s="154">
        <v>27</v>
      </c>
      <c r="D116" s="154">
        <v>23</v>
      </c>
      <c r="E116" s="154">
        <v>21</v>
      </c>
      <c r="F116" s="154">
        <v>21</v>
      </c>
      <c r="G116" s="154">
        <v>21</v>
      </c>
      <c r="H116" s="154">
        <v>20</v>
      </c>
      <c r="I116" s="154">
        <v>16</v>
      </c>
      <c r="J116" s="154">
        <v>17</v>
      </c>
      <c r="K116" s="154">
        <v>20</v>
      </c>
      <c r="L116" s="154">
        <v>19</v>
      </c>
      <c r="M116" s="154">
        <v>22</v>
      </c>
    </row>
    <row r="117" spans="1:13" ht="15" customHeight="1" x14ac:dyDescent="0.25">
      <c r="A117" s="25" t="s">
        <v>47</v>
      </c>
      <c r="B117" s="205">
        <v>479</v>
      </c>
      <c r="C117" s="205">
        <v>462</v>
      </c>
      <c r="D117" s="205">
        <v>303</v>
      </c>
      <c r="E117" s="205">
        <v>276</v>
      </c>
      <c r="F117" s="205">
        <v>301</v>
      </c>
      <c r="G117" s="205">
        <v>322</v>
      </c>
      <c r="H117" s="205">
        <v>366</v>
      </c>
      <c r="I117" s="205">
        <v>254</v>
      </c>
      <c r="J117" s="205">
        <v>260</v>
      </c>
      <c r="K117" s="205">
        <v>294</v>
      </c>
      <c r="L117" s="205">
        <v>342</v>
      </c>
      <c r="M117" s="205">
        <v>297</v>
      </c>
    </row>
    <row r="118" spans="1:13" ht="15" customHeight="1" x14ac:dyDescent="0.25">
      <c r="A118" s="27" t="s">
        <v>4</v>
      </c>
      <c r="B118" s="152">
        <f>SUM(B114:B117)</f>
        <v>1849</v>
      </c>
      <c r="C118" s="152">
        <v>1825</v>
      </c>
      <c r="D118" s="152">
        <v>1452</v>
      </c>
      <c r="E118" s="152">
        <v>1452</v>
      </c>
      <c r="F118" s="152">
        <v>1407</v>
      </c>
      <c r="G118" s="152">
        <v>1512</v>
      </c>
      <c r="H118" s="152">
        <v>1636</v>
      </c>
      <c r="I118" s="152">
        <v>1449</v>
      </c>
      <c r="J118" s="152">
        <v>1597</v>
      </c>
      <c r="K118" s="152">
        <v>1766</v>
      </c>
      <c r="L118" s="152">
        <v>1923</v>
      </c>
      <c r="M118" s="152">
        <v>1719</v>
      </c>
    </row>
    <row r="119" spans="1:13" ht="15" customHeight="1" x14ac:dyDescent="0.25">
      <c r="A119" s="2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</row>
    <row r="120" spans="1:13" ht="15" customHeight="1" x14ac:dyDescent="0.25">
      <c r="A120" s="27" t="s">
        <v>2</v>
      </c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  <row r="121" spans="1:13" ht="15" customHeight="1" x14ac:dyDescent="0.25">
      <c r="A121" s="3" t="s">
        <v>44</v>
      </c>
      <c r="B121" s="154">
        <v>8</v>
      </c>
      <c r="C121" s="154">
        <v>11</v>
      </c>
      <c r="D121" s="154">
        <v>8</v>
      </c>
      <c r="E121" s="154">
        <v>5</v>
      </c>
      <c r="F121" s="154">
        <v>8</v>
      </c>
      <c r="G121" s="154">
        <v>7</v>
      </c>
      <c r="H121" s="154">
        <v>6</v>
      </c>
      <c r="I121" s="154">
        <v>7</v>
      </c>
      <c r="J121" s="154">
        <v>11</v>
      </c>
      <c r="K121" s="154">
        <v>6</v>
      </c>
      <c r="L121" s="154">
        <v>7</v>
      </c>
      <c r="M121" s="154">
        <v>7</v>
      </c>
    </row>
    <row r="122" spans="1:13" ht="15" customHeight="1" x14ac:dyDescent="0.25">
      <c r="A122" s="3" t="s">
        <v>45</v>
      </c>
      <c r="B122" s="154">
        <v>800</v>
      </c>
      <c r="C122" s="154">
        <v>745</v>
      </c>
      <c r="D122" s="154">
        <v>803</v>
      </c>
      <c r="E122" s="154">
        <v>544</v>
      </c>
      <c r="F122" s="154">
        <v>568</v>
      </c>
      <c r="G122" s="154">
        <v>722</v>
      </c>
      <c r="H122" s="154">
        <v>565</v>
      </c>
      <c r="I122" s="154">
        <v>653</v>
      </c>
      <c r="J122" s="154">
        <v>1117</v>
      </c>
      <c r="K122" s="154">
        <v>971</v>
      </c>
      <c r="L122" s="154">
        <v>915</v>
      </c>
      <c r="M122" s="154">
        <v>930</v>
      </c>
    </row>
    <row r="123" spans="1:13" ht="15" customHeight="1" x14ac:dyDescent="0.25">
      <c r="A123" s="25" t="s">
        <v>46</v>
      </c>
      <c r="B123" s="154">
        <v>14</v>
      </c>
      <c r="C123" s="154">
        <v>13</v>
      </c>
      <c r="D123" s="154">
        <v>44</v>
      </c>
      <c r="E123" s="154">
        <v>9</v>
      </c>
      <c r="F123" s="154">
        <v>13</v>
      </c>
      <c r="G123" s="154">
        <v>36</v>
      </c>
      <c r="H123" s="154">
        <v>12</v>
      </c>
      <c r="I123" s="154">
        <v>6</v>
      </c>
      <c r="J123" s="154">
        <v>21</v>
      </c>
      <c r="K123" s="154">
        <v>9</v>
      </c>
      <c r="L123" s="154">
        <v>8</v>
      </c>
      <c r="M123" s="154">
        <v>20</v>
      </c>
    </row>
    <row r="124" spans="1:13" ht="15" customHeight="1" x14ac:dyDescent="0.25">
      <c r="A124" s="25" t="s">
        <v>47</v>
      </c>
      <c r="B124" s="90">
        <v>0</v>
      </c>
      <c r="C124" s="90">
        <v>0</v>
      </c>
      <c r="D124" s="90">
        <v>0</v>
      </c>
      <c r="E124" s="90">
        <v>0</v>
      </c>
      <c r="F124" s="90">
        <v>0</v>
      </c>
      <c r="G124" s="90">
        <v>0</v>
      </c>
      <c r="H124" s="205">
        <v>0</v>
      </c>
      <c r="I124" s="205">
        <v>2</v>
      </c>
      <c r="J124" s="205">
        <v>1</v>
      </c>
      <c r="K124" s="205">
        <v>0</v>
      </c>
      <c r="L124" s="205">
        <v>0</v>
      </c>
      <c r="M124" s="205">
        <v>0</v>
      </c>
    </row>
    <row r="125" spans="1:13" ht="15" customHeight="1" x14ac:dyDescent="0.25">
      <c r="A125" s="26" t="s">
        <v>51</v>
      </c>
      <c r="B125" s="152">
        <v>822</v>
      </c>
      <c r="C125" s="152">
        <v>769</v>
      </c>
      <c r="D125" s="152">
        <v>855</v>
      </c>
      <c r="E125" s="152">
        <v>559</v>
      </c>
      <c r="F125" s="152">
        <v>589</v>
      </c>
      <c r="G125" s="152">
        <v>765</v>
      </c>
      <c r="H125" s="152">
        <v>583</v>
      </c>
      <c r="I125" s="152">
        <v>669</v>
      </c>
      <c r="J125" s="152">
        <v>1150</v>
      </c>
      <c r="K125" s="152">
        <v>986</v>
      </c>
      <c r="L125" s="152">
        <v>929</v>
      </c>
      <c r="M125" s="152">
        <v>957</v>
      </c>
    </row>
    <row r="126" spans="1:13" ht="15" customHeight="1" x14ac:dyDescent="0.25">
      <c r="A126" s="26"/>
      <c r="B126" s="77"/>
      <c r="C126" s="77"/>
      <c r="D126" s="77"/>
      <c r="E126" s="168"/>
      <c r="F126" s="77"/>
      <c r="G126" s="77"/>
      <c r="H126" s="77"/>
      <c r="I126" s="77"/>
      <c r="J126" s="77"/>
      <c r="K126" s="77"/>
      <c r="L126" s="77"/>
      <c r="M126" s="77"/>
    </row>
    <row r="127" spans="1:13" ht="15" customHeight="1" x14ac:dyDescent="0.25">
      <c r="A127" s="26" t="s">
        <v>3</v>
      </c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</row>
    <row r="128" spans="1:13" ht="15" customHeight="1" x14ac:dyDescent="0.25">
      <c r="A128" s="3" t="s">
        <v>44</v>
      </c>
      <c r="B128" s="154">
        <v>113</v>
      </c>
      <c r="C128" s="154">
        <v>118</v>
      </c>
      <c r="D128" s="154">
        <v>130</v>
      </c>
      <c r="E128" s="154">
        <v>125</v>
      </c>
      <c r="F128" s="154">
        <v>115</v>
      </c>
      <c r="G128" s="154">
        <v>123</v>
      </c>
      <c r="H128" s="154">
        <v>137</v>
      </c>
      <c r="I128" s="154">
        <v>112</v>
      </c>
      <c r="J128" s="154">
        <v>145</v>
      </c>
      <c r="K128" s="154">
        <v>148</v>
      </c>
      <c r="L128" s="154">
        <v>119</v>
      </c>
      <c r="M128" s="154">
        <v>96</v>
      </c>
    </row>
    <row r="129" spans="1:13" ht="15" customHeight="1" x14ac:dyDescent="0.25">
      <c r="A129" s="3" t="s">
        <v>45</v>
      </c>
      <c r="B129" s="154">
        <v>895</v>
      </c>
      <c r="C129" s="154">
        <v>1223</v>
      </c>
      <c r="D129" s="154">
        <v>957</v>
      </c>
      <c r="E129" s="154">
        <v>993</v>
      </c>
      <c r="F129" s="154">
        <v>776</v>
      </c>
      <c r="G129" s="154">
        <v>1012</v>
      </c>
      <c r="H129" s="154">
        <v>916</v>
      </c>
      <c r="I129" s="154">
        <v>922</v>
      </c>
      <c r="J129" s="154">
        <v>867</v>
      </c>
      <c r="K129" s="154">
        <v>1087</v>
      </c>
      <c r="L129" s="154">
        <v>1156</v>
      </c>
      <c r="M129" s="154">
        <v>826</v>
      </c>
    </row>
    <row r="130" spans="1:13" ht="15" customHeight="1" x14ac:dyDescent="0.25">
      <c r="A130" s="25" t="s">
        <v>46</v>
      </c>
      <c r="B130" s="154">
        <v>22</v>
      </c>
      <c r="C130" s="154">
        <v>40</v>
      </c>
      <c r="D130" s="154">
        <v>21</v>
      </c>
      <c r="E130" s="154">
        <v>41</v>
      </c>
      <c r="F130" s="154">
        <v>23</v>
      </c>
      <c r="G130" s="154">
        <v>41</v>
      </c>
      <c r="H130" s="154">
        <v>24</v>
      </c>
      <c r="I130" s="154">
        <v>24</v>
      </c>
      <c r="J130" s="154">
        <v>23</v>
      </c>
      <c r="K130" s="154">
        <v>34</v>
      </c>
      <c r="L130" s="154">
        <v>35</v>
      </c>
      <c r="M130" s="154">
        <v>27</v>
      </c>
    </row>
    <row r="131" spans="1:13" ht="15" customHeight="1" x14ac:dyDescent="0.25">
      <c r="A131" s="25" t="s">
        <v>47</v>
      </c>
      <c r="B131" s="205">
        <v>0</v>
      </c>
      <c r="C131" s="205">
        <v>1</v>
      </c>
      <c r="D131" s="205">
        <v>3</v>
      </c>
      <c r="E131" s="205">
        <v>0</v>
      </c>
      <c r="F131" s="205">
        <v>1</v>
      </c>
      <c r="G131" s="205">
        <v>3.6</v>
      </c>
      <c r="H131" s="205">
        <v>0</v>
      </c>
      <c r="I131" s="205">
        <v>0</v>
      </c>
      <c r="J131" s="205">
        <v>3</v>
      </c>
      <c r="K131" s="205">
        <v>1</v>
      </c>
      <c r="L131" s="205">
        <v>0</v>
      </c>
      <c r="M131" s="205">
        <v>4</v>
      </c>
    </row>
    <row r="132" spans="1:13" ht="15" customHeight="1" x14ac:dyDescent="0.25">
      <c r="A132" s="26" t="s">
        <v>670</v>
      </c>
      <c r="B132" s="152">
        <v>1031</v>
      </c>
      <c r="C132" s="152">
        <v>1383</v>
      </c>
      <c r="D132" s="152">
        <v>1111</v>
      </c>
      <c r="E132" s="152">
        <f>SUM(E128:E131)</f>
        <v>1159</v>
      </c>
      <c r="F132" s="152">
        <v>915</v>
      </c>
      <c r="G132" s="152">
        <v>1179</v>
      </c>
      <c r="H132" s="152">
        <v>1076</v>
      </c>
      <c r="I132" s="152">
        <v>1058</v>
      </c>
      <c r="J132" s="152">
        <v>1038</v>
      </c>
      <c r="K132" s="152">
        <v>1270</v>
      </c>
      <c r="L132" s="152">
        <v>1310</v>
      </c>
      <c r="M132" s="152">
        <v>952</v>
      </c>
    </row>
    <row r="133" spans="1:13" ht="15" customHeight="1" x14ac:dyDescent="0.25">
      <c r="A133" s="26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</row>
    <row r="134" spans="1:13" ht="15" customHeight="1" x14ac:dyDescent="0.25">
      <c r="A134" s="26" t="s">
        <v>52</v>
      </c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</row>
    <row r="135" spans="1:13" ht="15" customHeight="1" x14ac:dyDescent="0.25">
      <c r="A135" s="3" t="s">
        <v>44</v>
      </c>
      <c r="B135" s="154">
        <v>15</v>
      </c>
      <c r="C135" s="154">
        <v>19</v>
      </c>
      <c r="D135" s="154">
        <v>10</v>
      </c>
      <c r="E135" s="154">
        <v>21</v>
      </c>
      <c r="F135" s="154">
        <v>16</v>
      </c>
      <c r="G135" s="154">
        <v>13</v>
      </c>
      <c r="H135" s="154">
        <v>11</v>
      </c>
      <c r="I135" s="154">
        <v>6.8</v>
      </c>
      <c r="J135" s="154">
        <v>10</v>
      </c>
      <c r="K135" s="154">
        <v>11</v>
      </c>
      <c r="L135" s="154">
        <v>16</v>
      </c>
      <c r="M135" s="154">
        <v>9</v>
      </c>
    </row>
    <row r="136" spans="1:13" ht="15" customHeight="1" x14ac:dyDescent="0.25">
      <c r="A136" s="3" t="s">
        <v>45</v>
      </c>
      <c r="B136" s="154">
        <v>296</v>
      </c>
      <c r="C136" s="154">
        <v>312</v>
      </c>
      <c r="D136" s="154">
        <v>349</v>
      </c>
      <c r="E136" s="154">
        <v>281</v>
      </c>
      <c r="F136" s="154">
        <v>288</v>
      </c>
      <c r="G136" s="154">
        <v>292</v>
      </c>
      <c r="H136" s="154">
        <v>291</v>
      </c>
      <c r="I136" s="154">
        <v>258</v>
      </c>
      <c r="J136" s="154">
        <v>295</v>
      </c>
      <c r="K136" s="154">
        <v>299</v>
      </c>
      <c r="L136" s="154">
        <v>439</v>
      </c>
      <c r="M136" s="154">
        <v>267</v>
      </c>
    </row>
    <row r="137" spans="1:13" ht="15" customHeight="1" x14ac:dyDescent="0.25">
      <c r="A137" s="25" t="s">
        <v>46</v>
      </c>
      <c r="B137" s="154">
        <v>8</v>
      </c>
      <c r="C137" s="154">
        <v>6</v>
      </c>
      <c r="D137" s="154">
        <v>6</v>
      </c>
      <c r="E137" s="154">
        <v>6</v>
      </c>
      <c r="F137" s="154">
        <v>6</v>
      </c>
      <c r="G137" s="154">
        <v>6</v>
      </c>
      <c r="H137" s="154">
        <v>7</v>
      </c>
      <c r="I137" s="154">
        <v>5.9</v>
      </c>
      <c r="J137" s="154">
        <v>7</v>
      </c>
      <c r="K137" s="154">
        <v>6</v>
      </c>
      <c r="L137" s="154">
        <v>7</v>
      </c>
      <c r="M137" s="154">
        <v>6</v>
      </c>
    </row>
    <row r="138" spans="1:13" ht="15" customHeight="1" x14ac:dyDescent="0.25">
      <c r="A138" s="25" t="s">
        <v>47</v>
      </c>
      <c r="B138" s="205">
        <v>12</v>
      </c>
      <c r="C138" s="205">
        <v>14</v>
      </c>
      <c r="D138" s="205">
        <v>15</v>
      </c>
      <c r="E138" s="205">
        <v>14</v>
      </c>
      <c r="F138" s="205">
        <v>13</v>
      </c>
      <c r="G138" s="205">
        <v>14</v>
      </c>
      <c r="H138" s="205">
        <v>10</v>
      </c>
      <c r="I138" s="205">
        <v>9.8000000000000007</v>
      </c>
      <c r="J138" s="205">
        <v>14</v>
      </c>
      <c r="K138" s="205">
        <v>13</v>
      </c>
      <c r="L138" s="205">
        <v>16</v>
      </c>
      <c r="M138" s="205">
        <v>10</v>
      </c>
    </row>
    <row r="139" spans="1:13" ht="15" customHeight="1" x14ac:dyDescent="0.25">
      <c r="A139" s="27" t="s">
        <v>5</v>
      </c>
      <c r="B139" s="152">
        <v>331</v>
      </c>
      <c r="C139" s="152">
        <v>351</v>
      </c>
      <c r="D139" s="152">
        <v>382</v>
      </c>
      <c r="E139" s="152">
        <v>321</v>
      </c>
      <c r="F139" s="152">
        <v>324</v>
      </c>
      <c r="G139" s="152">
        <v>325</v>
      </c>
      <c r="H139" s="152">
        <v>319</v>
      </c>
      <c r="I139" s="152">
        <v>281</v>
      </c>
      <c r="J139" s="152">
        <v>325</v>
      </c>
      <c r="K139" s="152">
        <v>330</v>
      </c>
      <c r="L139" s="152">
        <v>477</v>
      </c>
      <c r="M139" s="152">
        <v>293</v>
      </c>
    </row>
    <row r="140" spans="1:13" ht="15" customHeight="1" thickBot="1" x14ac:dyDescent="0.3">
      <c r="A140" s="3"/>
    </row>
    <row r="141" spans="1:13" ht="15" customHeight="1" thickBot="1" x14ac:dyDescent="0.3">
      <c r="A141" s="26" t="s">
        <v>53</v>
      </c>
      <c r="B141" s="184">
        <v>41640</v>
      </c>
      <c r="C141" s="182">
        <v>41681</v>
      </c>
      <c r="D141" s="182">
        <v>41709</v>
      </c>
      <c r="E141" s="182">
        <v>41740</v>
      </c>
      <c r="F141" s="182">
        <v>41770</v>
      </c>
      <c r="G141" s="182">
        <v>41801</v>
      </c>
      <c r="H141" s="182">
        <v>41821</v>
      </c>
      <c r="I141" s="182">
        <v>41862</v>
      </c>
      <c r="J141" s="182">
        <v>41893</v>
      </c>
      <c r="K141" s="182">
        <v>41923</v>
      </c>
      <c r="L141" s="182">
        <v>41954</v>
      </c>
      <c r="M141" s="183">
        <v>41984</v>
      </c>
    </row>
    <row r="142" spans="1:13" ht="15" customHeight="1" x14ac:dyDescent="0.25">
      <c r="A142" s="3" t="s">
        <v>44</v>
      </c>
      <c r="B142" s="154">
        <v>1116</v>
      </c>
      <c r="C142" s="154">
        <v>1231</v>
      </c>
      <c r="D142" s="154">
        <v>1194</v>
      </c>
      <c r="E142" s="157">
        <v>1029</v>
      </c>
      <c r="F142" s="154">
        <v>1181</v>
      </c>
      <c r="G142" s="154">
        <v>1091</v>
      </c>
      <c r="H142" s="157">
        <v>1053</v>
      </c>
      <c r="I142" s="157">
        <v>1133</v>
      </c>
      <c r="J142" s="157">
        <v>1445</v>
      </c>
      <c r="K142" s="157">
        <v>1484</v>
      </c>
      <c r="L142" s="157">
        <v>993</v>
      </c>
      <c r="M142" s="154">
        <v>1133</v>
      </c>
    </row>
    <row r="143" spans="1:13" ht="15" customHeight="1" x14ac:dyDescent="0.25">
      <c r="A143" s="3" t="s">
        <v>45</v>
      </c>
      <c r="B143" s="154">
        <v>11003</v>
      </c>
      <c r="C143" s="154">
        <v>12020</v>
      </c>
      <c r="D143" s="154">
        <v>12116</v>
      </c>
      <c r="E143" s="154">
        <v>10575</v>
      </c>
      <c r="F143" s="154">
        <v>11183</v>
      </c>
      <c r="G143" s="154">
        <v>10906</v>
      </c>
      <c r="H143" s="154">
        <v>10517</v>
      </c>
      <c r="I143" s="154">
        <v>11371</v>
      </c>
      <c r="J143" s="154">
        <v>13056</v>
      </c>
      <c r="K143" s="154">
        <v>15377</v>
      </c>
      <c r="L143" s="154">
        <v>11355</v>
      </c>
      <c r="M143" s="154">
        <v>11882</v>
      </c>
    </row>
    <row r="144" spans="1:13" ht="15" customHeight="1" x14ac:dyDescent="0.25">
      <c r="A144" s="25" t="s">
        <v>46</v>
      </c>
      <c r="B144" s="154">
        <v>827</v>
      </c>
      <c r="C144" s="154">
        <v>751</v>
      </c>
      <c r="D144" s="154">
        <v>752</v>
      </c>
      <c r="E144" s="154">
        <v>614</v>
      </c>
      <c r="F144" s="154">
        <v>634</v>
      </c>
      <c r="G144" s="154">
        <v>694</v>
      </c>
      <c r="H144" s="154">
        <v>673</v>
      </c>
      <c r="I144" s="154">
        <v>535</v>
      </c>
      <c r="J144" s="154">
        <v>763</v>
      </c>
      <c r="K144" s="154">
        <v>725</v>
      </c>
      <c r="L144" s="154">
        <v>604</v>
      </c>
      <c r="M144" s="154">
        <v>607</v>
      </c>
    </row>
    <row r="145" spans="1:13" ht="15" customHeight="1" x14ac:dyDescent="0.25">
      <c r="A145" s="26" t="s">
        <v>13</v>
      </c>
      <c r="B145" s="152">
        <v>12946</v>
      </c>
      <c r="C145" s="152">
        <v>14002</v>
      </c>
      <c r="D145" s="152">
        <v>14062</v>
      </c>
      <c r="E145" s="152">
        <v>12218</v>
      </c>
      <c r="F145" s="152">
        <v>12998</v>
      </c>
      <c r="G145" s="152">
        <v>12691</v>
      </c>
      <c r="H145" s="152">
        <v>12243</v>
      </c>
      <c r="I145" s="152">
        <v>13040</v>
      </c>
      <c r="J145" s="152">
        <v>15254</v>
      </c>
      <c r="K145" s="152">
        <v>17586</v>
      </c>
      <c r="L145" s="152">
        <v>12953</v>
      </c>
      <c r="M145" s="152">
        <v>13623</v>
      </c>
    </row>
    <row r="146" spans="1:13" ht="8.25" customHeight="1" x14ac:dyDescent="0.25">
      <c r="M146" s="94"/>
    </row>
    <row r="147" spans="1:13" ht="15" customHeight="1" x14ac:dyDescent="0.25">
      <c r="A147" s="179">
        <v>2013</v>
      </c>
      <c r="B147" s="301" t="s">
        <v>671</v>
      </c>
      <c r="C147" s="301"/>
      <c r="D147" s="301"/>
      <c r="E147" s="301"/>
      <c r="F147" s="301"/>
      <c r="G147" s="301"/>
      <c r="H147" s="301"/>
      <c r="I147" s="301"/>
      <c r="J147" s="301"/>
      <c r="K147" s="301"/>
      <c r="L147" s="301"/>
      <c r="M147" s="301"/>
    </row>
    <row r="148" spans="1:13" ht="5.25" customHeight="1" thickBot="1" x14ac:dyDescent="0.3">
      <c r="A148" s="3"/>
    </row>
    <row r="149" spans="1:13" ht="15.75" customHeight="1" thickBot="1" x14ac:dyDescent="0.3">
      <c r="A149" s="26" t="s">
        <v>0</v>
      </c>
      <c r="B149" s="184">
        <v>41275</v>
      </c>
      <c r="C149" s="182">
        <v>41316</v>
      </c>
      <c r="D149" s="182">
        <v>41344</v>
      </c>
      <c r="E149" s="182">
        <v>41375</v>
      </c>
      <c r="F149" s="182">
        <v>41405</v>
      </c>
      <c r="G149" s="182">
        <v>41436</v>
      </c>
      <c r="H149" s="182">
        <v>41456</v>
      </c>
      <c r="I149" s="182">
        <v>41497</v>
      </c>
      <c r="J149" s="182">
        <v>41528</v>
      </c>
      <c r="K149" s="182">
        <v>41558</v>
      </c>
      <c r="L149" s="182">
        <v>41589</v>
      </c>
      <c r="M149" s="183">
        <v>41619</v>
      </c>
    </row>
    <row r="150" spans="1:13" ht="15" customHeight="1" x14ac:dyDescent="0.25">
      <c r="A150" s="3" t="s">
        <v>44</v>
      </c>
      <c r="B150" s="154">
        <v>622</v>
      </c>
      <c r="C150" s="154">
        <v>675</v>
      </c>
      <c r="D150" s="154">
        <v>562</v>
      </c>
      <c r="E150" s="154">
        <v>468</v>
      </c>
      <c r="F150" s="154">
        <v>921</v>
      </c>
      <c r="G150" s="154">
        <v>1222</v>
      </c>
      <c r="H150" s="154">
        <v>778</v>
      </c>
      <c r="I150" s="154">
        <v>945</v>
      </c>
      <c r="J150" s="154">
        <v>1062</v>
      </c>
      <c r="K150" s="154">
        <v>766</v>
      </c>
      <c r="L150" s="154">
        <v>748</v>
      </c>
      <c r="M150" s="154">
        <v>757</v>
      </c>
    </row>
    <row r="151" spans="1:13" x14ac:dyDescent="0.25">
      <c r="A151" s="3" t="s">
        <v>45</v>
      </c>
      <c r="B151" s="154">
        <v>4578</v>
      </c>
      <c r="C151" s="154">
        <v>5582</v>
      </c>
      <c r="D151" s="154">
        <v>4520</v>
      </c>
      <c r="E151" s="154">
        <v>3694</v>
      </c>
      <c r="F151" s="154">
        <v>6706</v>
      </c>
      <c r="G151" s="154">
        <v>7091</v>
      </c>
      <c r="H151" s="154">
        <v>4010</v>
      </c>
      <c r="I151" s="154">
        <v>4884</v>
      </c>
      <c r="J151" s="154">
        <v>5244</v>
      </c>
      <c r="K151" s="154">
        <v>3946</v>
      </c>
      <c r="L151" s="154">
        <v>5088</v>
      </c>
      <c r="M151" s="154">
        <v>4052</v>
      </c>
    </row>
    <row r="152" spans="1:13" x14ac:dyDescent="0.25">
      <c r="A152" s="25" t="s">
        <v>46</v>
      </c>
      <c r="B152" s="154">
        <v>128</v>
      </c>
      <c r="C152" s="154">
        <v>216</v>
      </c>
      <c r="D152" s="154">
        <v>142</v>
      </c>
      <c r="E152" s="154">
        <v>110</v>
      </c>
      <c r="F152" s="154">
        <v>164</v>
      </c>
      <c r="G152" s="154">
        <v>268</v>
      </c>
      <c r="H152" s="154">
        <v>180</v>
      </c>
      <c r="I152" s="154">
        <v>232</v>
      </c>
      <c r="J152" s="154">
        <v>248</v>
      </c>
      <c r="K152" s="154">
        <v>156</v>
      </c>
      <c r="L152" s="154">
        <v>180</v>
      </c>
      <c r="M152" s="154">
        <v>202</v>
      </c>
    </row>
    <row r="153" spans="1:13" ht="15" customHeight="1" x14ac:dyDescent="0.25">
      <c r="A153" s="25" t="s">
        <v>47</v>
      </c>
      <c r="B153" s="90">
        <v>0</v>
      </c>
      <c r="C153" s="90">
        <v>0</v>
      </c>
      <c r="D153" s="90">
        <v>0</v>
      </c>
      <c r="E153" s="90">
        <v>0</v>
      </c>
      <c r="F153" s="90">
        <v>0</v>
      </c>
      <c r="G153" s="90">
        <v>0</v>
      </c>
      <c r="H153" s="90">
        <v>0</v>
      </c>
      <c r="I153" s="90">
        <v>0</v>
      </c>
      <c r="J153" s="90">
        <v>0</v>
      </c>
      <c r="K153" s="90">
        <v>0</v>
      </c>
      <c r="L153" s="90">
        <v>0</v>
      </c>
      <c r="M153" s="90">
        <v>0</v>
      </c>
    </row>
    <row r="154" spans="1:13" x14ac:dyDescent="0.25">
      <c r="A154" s="26" t="s">
        <v>48</v>
      </c>
      <c r="B154" s="152">
        <v>5328</v>
      </c>
      <c r="C154" s="152">
        <v>6472</v>
      </c>
      <c r="D154" s="152">
        <v>5225</v>
      </c>
      <c r="E154" s="152">
        <v>4272</v>
      </c>
      <c r="F154" s="152">
        <v>7790</v>
      </c>
      <c r="G154" s="152">
        <v>8581</v>
      </c>
      <c r="H154" s="152">
        <v>4968</v>
      </c>
      <c r="I154" s="152">
        <v>6060</v>
      </c>
      <c r="J154" s="152">
        <v>6554</v>
      </c>
      <c r="K154" s="152">
        <v>4868</v>
      </c>
      <c r="L154" s="152">
        <v>6017</v>
      </c>
      <c r="M154" s="152">
        <v>5011</v>
      </c>
    </row>
    <row r="155" spans="1:13" x14ac:dyDescent="0.25">
      <c r="A155" s="3"/>
      <c r="B155" s="77"/>
      <c r="C155" s="77"/>
      <c r="D155" s="77"/>
      <c r="M155" s="77"/>
    </row>
    <row r="156" spans="1:13" x14ac:dyDescent="0.25">
      <c r="A156" s="27" t="s">
        <v>1</v>
      </c>
      <c r="B156" s="77"/>
      <c r="C156" s="77"/>
      <c r="D156" s="77"/>
      <c r="M156" s="77"/>
    </row>
    <row r="157" spans="1:13" x14ac:dyDescent="0.25">
      <c r="A157" s="3" t="s">
        <v>44</v>
      </c>
      <c r="B157" s="154">
        <v>36</v>
      </c>
      <c r="C157" s="154">
        <v>41</v>
      </c>
      <c r="D157" s="154">
        <v>68</v>
      </c>
      <c r="E157" s="154">
        <v>51</v>
      </c>
      <c r="F157" s="154">
        <v>57</v>
      </c>
      <c r="G157" s="154">
        <v>72</v>
      </c>
      <c r="H157" s="154">
        <v>33</v>
      </c>
      <c r="I157" s="154">
        <v>32</v>
      </c>
      <c r="J157" s="154">
        <v>59</v>
      </c>
      <c r="K157" s="154">
        <v>44</v>
      </c>
      <c r="L157" s="154">
        <v>35</v>
      </c>
      <c r="M157" s="154">
        <v>51</v>
      </c>
    </row>
    <row r="158" spans="1:13" x14ac:dyDescent="0.25">
      <c r="A158" s="3" t="s">
        <v>45</v>
      </c>
      <c r="B158" s="154">
        <v>2059</v>
      </c>
      <c r="C158" s="154">
        <v>2632</v>
      </c>
      <c r="D158" s="154">
        <v>2984</v>
      </c>
      <c r="E158" s="154">
        <v>2661</v>
      </c>
      <c r="F158" s="154">
        <v>2710</v>
      </c>
      <c r="G158" s="154">
        <v>3722</v>
      </c>
      <c r="H158" s="154">
        <v>1989</v>
      </c>
      <c r="I158" s="154">
        <v>2313</v>
      </c>
      <c r="J158" s="154">
        <v>2822</v>
      </c>
      <c r="K158" s="154">
        <v>2626</v>
      </c>
      <c r="L158" s="154">
        <v>2171</v>
      </c>
      <c r="M158" s="154">
        <v>2423</v>
      </c>
    </row>
    <row r="159" spans="1:13" x14ac:dyDescent="0.25">
      <c r="A159" s="25" t="s">
        <v>46</v>
      </c>
      <c r="B159" s="154">
        <v>13</v>
      </c>
      <c r="C159" s="154">
        <v>13</v>
      </c>
      <c r="D159" s="154">
        <v>7</v>
      </c>
      <c r="E159" s="154">
        <v>7</v>
      </c>
      <c r="F159" s="154">
        <v>6</v>
      </c>
      <c r="G159" s="154">
        <v>16</v>
      </c>
      <c r="H159" s="154">
        <v>16</v>
      </c>
      <c r="I159" s="154">
        <v>6</v>
      </c>
      <c r="J159" s="154">
        <v>8</v>
      </c>
      <c r="K159" s="154">
        <v>10</v>
      </c>
      <c r="L159" s="154">
        <v>7</v>
      </c>
      <c r="M159" s="154">
        <v>11.8</v>
      </c>
    </row>
    <row r="160" spans="1:13" x14ac:dyDescent="0.25">
      <c r="A160" s="25" t="s">
        <v>47</v>
      </c>
      <c r="B160" s="90">
        <v>0</v>
      </c>
      <c r="C160" s="90">
        <v>0</v>
      </c>
      <c r="D160" s="90">
        <v>0</v>
      </c>
      <c r="E160" s="90">
        <v>0</v>
      </c>
      <c r="F160" s="90">
        <v>0</v>
      </c>
      <c r="G160" s="90">
        <v>0</v>
      </c>
      <c r="H160" s="90">
        <v>0</v>
      </c>
      <c r="I160" s="90">
        <v>0</v>
      </c>
      <c r="J160" s="90">
        <v>0</v>
      </c>
      <c r="K160" s="154">
        <v>1</v>
      </c>
      <c r="L160" s="90">
        <v>0</v>
      </c>
      <c r="M160" s="154">
        <v>1</v>
      </c>
    </row>
    <row r="161" spans="1:13" x14ac:dyDescent="0.25">
      <c r="A161" s="26" t="s">
        <v>49</v>
      </c>
      <c r="B161" s="152">
        <v>2108</v>
      </c>
      <c r="C161" s="152">
        <v>2686</v>
      </c>
      <c r="D161" s="152">
        <v>3059</v>
      </c>
      <c r="E161" s="152">
        <v>2720</v>
      </c>
      <c r="F161" s="152">
        <v>2773</v>
      </c>
      <c r="G161" s="152">
        <v>3810</v>
      </c>
      <c r="H161" s="152">
        <v>2029</v>
      </c>
      <c r="I161" s="152">
        <v>2351</v>
      </c>
      <c r="J161" s="152">
        <v>2888</v>
      </c>
      <c r="K161" s="152">
        <v>2682</v>
      </c>
      <c r="L161" s="152">
        <v>2213</v>
      </c>
      <c r="M161" s="152">
        <v>2487</v>
      </c>
    </row>
    <row r="162" spans="1:13" x14ac:dyDescent="0.25">
      <c r="A162" s="26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</row>
    <row r="163" spans="1:13" x14ac:dyDescent="0.25">
      <c r="A163" s="26" t="s">
        <v>50</v>
      </c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</row>
    <row r="164" spans="1:13" x14ac:dyDescent="0.25">
      <c r="A164" s="3" t="s">
        <v>44</v>
      </c>
      <c r="B164" s="154">
        <v>37</v>
      </c>
      <c r="C164" s="154">
        <v>36</v>
      </c>
      <c r="D164" s="154">
        <v>35</v>
      </c>
      <c r="E164" s="154">
        <v>40</v>
      </c>
      <c r="F164" s="154">
        <v>39</v>
      </c>
      <c r="G164" s="154">
        <v>36</v>
      </c>
      <c r="H164" s="154">
        <v>46</v>
      </c>
      <c r="I164" s="154">
        <v>29</v>
      </c>
      <c r="J164" s="154">
        <v>26</v>
      </c>
      <c r="K164" s="154">
        <v>24</v>
      </c>
      <c r="L164" s="154">
        <v>25</v>
      </c>
      <c r="M164" s="154">
        <v>26</v>
      </c>
    </row>
    <row r="165" spans="1:13" x14ac:dyDescent="0.25">
      <c r="A165" s="3" t="s">
        <v>45</v>
      </c>
      <c r="B165" s="154">
        <v>1223</v>
      </c>
      <c r="C165" s="154">
        <v>1298</v>
      </c>
      <c r="D165" s="154">
        <v>1260</v>
      </c>
      <c r="E165" s="154">
        <v>1385</v>
      </c>
      <c r="F165" s="154">
        <v>1259</v>
      </c>
      <c r="G165" s="154">
        <v>1277</v>
      </c>
      <c r="H165" s="154">
        <v>1297</v>
      </c>
      <c r="I165" s="154">
        <v>1223</v>
      </c>
      <c r="J165" s="154">
        <v>1142</v>
      </c>
      <c r="K165" s="154">
        <v>1207</v>
      </c>
      <c r="L165" s="154">
        <v>1137</v>
      </c>
      <c r="M165" s="154">
        <v>1122</v>
      </c>
    </row>
    <row r="166" spans="1:13" x14ac:dyDescent="0.25">
      <c r="A166" s="25" t="s">
        <v>46</v>
      </c>
      <c r="B166" s="154">
        <v>42</v>
      </c>
      <c r="C166" s="154">
        <v>40</v>
      </c>
      <c r="D166" s="154">
        <v>32</v>
      </c>
      <c r="E166" s="154">
        <v>51</v>
      </c>
      <c r="F166" s="154">
        <v>41</v>
      </c>
      <c r="G166" s="154">
        <v>38</v>
      </c>
      <c r="H166" s="154">
        <v>41</v>
      </c>
      <c r="I166" s="154">
        <v>31</v>
      </c>
      <c r="J166" s="154">
        <v>34</v>
      </c>
      <c r="K166" s="154">
        <v>34</v>
      </c>
      <c r="L166" s="154">
        <v>29</v>
      </c>
      <c r="M166" s="154">
        <v>25</v>
      </c>
    </row>
    <row r="167" spans="1:13" x14ac:dyDescent="0.25">
      <c r="A167" s="25" t="s">
        <v>47</v>
      </c>
      <c r="B167" s="205">
        <v>377</v>
      </c>
      <c r="C167" s="205">
        <v>377</v>
      </c>
      <c r="D167" s="205">
        <v>436</v>
      </c>
      <c r="E167" s="205">
        <v>458</v>
      </c>
      <c r="F167" s="205">
        <v>373</v>
      </c>
      <c r="G167" s="205">
        <v>386</v>
      </c>
      <c r="H167" s="205">
        <v>314</v>
      </c>
      <c r="I167" s="205">
        <v>287</v>
      </c>
      <c r="J167" s="205">
        <v>352</v>
      </c>
      <c r="K167" s="205">
        <v>360</v>
      </c>
      <c r="L167" s="205">
        <v>341</v>
      </c>
      <c r="M167" s="205">
        <v>373</v>
      </c>
    </row>
    <row r="168" spans="1:13" x14ac:dyDescent="0.25">
      <c r="A168" s="27" t="s">
        <v>4</v>
      </c>
      <c r="B168" s="152">
        <v>1679</v>
      </c>
      <c r="C168" s="152">
        <v>1751</v>
      </c>
      <c r="D168" s="152">
        <v>1764</v>
      </c>
      <c r="E168" s="152">
        <v>1934</v>
      </c>
      <c r="F168" s="152">
        <v>1711</v>
      </c>
      <c r="G168" s="152">
        <v>1738</v>
      </c>
      <c r="H168" s="152">
        <v>1698</v>
      </c>
      <c r="I168" s="152">
        <v>1570</v>
      </c>
      <c r="J168" s="152">
        <v>1555</v>
      </c>
      <c r="K168" s="152">
        <v>1626</v>
      </c>
      <c r="L168" s="152">
        <v>1533</v>
      </c>
      <c r="M168" s="152">
        <v>1547</v>
      </c>
    </row>
    <row r="169" spans="1:13" x14ac:dyDescent="0.25">
      <c r="A169" s="27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</row>
    <row r="170" spans="1:13" x14ac:dyDescent="0.25">
      <c r="A170" s="27" t="s">
        <v>2</v>
      </c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x14ac:dyDescent="0.25">
      <c r="A171" s="3" t="s">
        <v>44</v>
      </c>
      <c r="B171" s="154">
        <v>9</v>
      </c>
      <c r="C171" s="154">
        <v>11</v>
      </c>
      <c r="D171" s="154">
        <v>12</v>
      </c>
      <c r="E171" s="154">
        <v>9</v>
      </c>
      <c r="F171" s="154">
        <v>11</v>
      </c>
      <c r="G171" s="154">
        <v>12</v>
      </c>
      <c r="H171" s="154">
        <v>9</v>
      </c>
      <c r="I171" s="154">
        <v>9</v>
      </c>
      <c r="J171" s="154">
        <v>12</v>
      </c>
      <c r="K171" s="154">
        <v>6</v>
      </c>
      <c r="L171" s="154">
        <v>9</v>
      </c>
      <c r="M171" s="154">
        <v>10</v>
      </c>
    </row>
    <row r="172" spans="1:13" x14ac:dyDescent="0.25">
      <c r="A172" s="3" t="s">
        <v>45</v>
      </c>
      <c r="B172" s="154">
        <v>873</v>
      </c>
      <c r="C172" s="154">
        <v>1029</v>
      </c>
      <c r="D172" s="154">
        <v>1013</v>
      </c>
      <c r="E172" s="154">
        <v>864</v>
      </c>
      <c r="F172" s="154">
        <v>997</v>
      </c>
      <c r="G172" s="154">
        <v>1152</v>
      </c>
      <c r="H172" s="154">
        <v>784</v>
      </c>
      <c r="I172" s="154">
        <v>720</v>
      </c>
      <c r="J172" s="154">
        <v>773</v>
      </c>
      <c r="K172" s="154">
        <v>623</v>
      </c>
      <c r="L172" s="154">
        <v>689</v>
      </c>
      <c r="M172" s="154">
        <v>714</v>
      </c>
    </row>
    <row r="173" spans="1:13" x14ac:dyDescent="0.25">
      <c r="A173" s="25" t="s">
        <v>46</v>
      </c>
      <c r="B173" s="154">
        <v>18</v>
      </c>
      <c r="C173" s="154">
        <v>27</v>
      </c>
      <c r="D173" s="154">
        <v>45</v>
      </c>
      <c r="E173" s="154">
        <v>24</v>
      </c>
      <c r="F173" s="154">
        <v>23</v>
      </c>
      <c r="G173" s="154">
        <v>48</v>
      </c>
      <c r="H173" s="154">
        <v>15</v>
      </c>
      <c r="I173" s="154">
        <v>16</v>
      </c>
      <c r="J173" s="154">
        <v>39</v>
      </c>
      <c r="K173" s="154">
        <v>14</v>
      </c>
      <c r="L173" s="154">
        <v>20</v>
      </c>
      <c r="M173" s="154">
        <v>36</v>
      </c>
    </row>
    <row r="174" spans="1:13" x14ac:dyDescent="0.25">
      <c r="A174" s="25" t="s">
        <v>47</v>
      </c>
      <c r="B174" s="90">
        <v>0</v>
      </c>
      <c r="C174" s="90">
        <v>0</v>
      </c>
      <c r="D174" s="90">
        <v>0</v>
      </c>
      <c r="E174" s="90">
        <v>0</v>
      </c>
      <c r="F174" s="90">
        <v>0</v>
      </c>
      <c r="G174" s="90">
        <v>0</v>
      </c>
      <c r="H174" s="205">
        <v>0</v>
      </c>
      <c r="I174" s="205">
        <v>0</v>
      </c>
      <c r="J174" s="205">
        <v>0</v>
      </c>
      <c r="K174" s="205">
        <v>0</v>
      </c>
      <c r="L174" s="205">
        <v>0</v>
      </c>
      <c r="M174" s="205">
        <v>0</v>
      </c>
    </row>
    <row r="175" spans="1:13" x14ac:dyDescent="0.25">
      <c r="A175" s="26" t="s">
        <v>51</v>
      </c>
      <c r="B175" s="152">
        <v>900</v>
      </c>
      <c r="C175" s="152">
        <v>1067</v>
      </c>
      <c r="D175" s="152">
        <v>1072</v>
      </c>
      <c r="E175" s="152">
        <v>898</v>
      </c>
      <c r="F175" s="152">
        <v>1031</v>
      </c>
      <c r="G175" s="152">
        <v>1213</v>
      </c>
      <c r="H175" s="152">
        <v>807</v>
      </c>
      <c r="I175" s="152">
        <v>745</v>
      </c>
      <c r="J175" s="152">
        <v>825</v>
      </c>
      <c r="K175" s="152">
        <v>644</v>
      </c>
      <c r="L175" s="152">
        <v>718</v>
      </c>
      <c r="M175" s="152">
        <v>760</v>
      </c>
    </row>
    <row r="176" spans="1:13" x14ac:dyDescent="0.25">
      <c r="A176" s="26"/>
      <c r="B176" s="77"/>
      <c r="C176" s="77"/>
      <c r="D176" s="77"/>
      <c r="E176" s="168"/>
      <c r="F176" s="77"/>
      <c r="G176" s="77"/>
      <c r="H176" s="77"/>
      <c r="I176" s="77"/>
      <c r="J176" s="77"/>
      <c r="K176" s="77"/>
      <c r="L176" s="77"/>
      <c r="M176" s="77"/>
    </row>
    <row r="177" spans="1:13" x14ac:dyDescent="0.25">
      <c r="A177" s="26" t="s">
        <v>3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</row>
    <row r="178" spans="1:13" x14ac:dyDescent="0.25">
      <c r="A178" s="3" t="s">
        <v>44</v>
      </c>
      <c r="B178" s="154">
        <v>158</v>
      </c>
      <c r="C178" s="154">
        <v>155</v>
      </c>
      <c r="D178" s="154">
        <v>135</v>
      </c>
      <c r="E178" s="154">
        <v>152</v>
      </c>
      <c r="F178" s="154">
        <v>132</v>
      </c>
      <c r="G178" s="154">
        <v>144</v>
      </c>
      <c r="H178" s="154">
        <v>141</v>
      </c>
      <c r="I178" s="154">
        <v>164</v>
      </c>
      <c r="J178" s="154">
        <v>139</v>
      </c>
      <c r="K178" s="154">
        <v>114</v>
      </c>
      <c r="L178" s="154">
        <v>129</v>
      </c>
      <c r="M178" s="154">
        <v>79</v>
      </c>
    </row>
    <row r="179" spans="1:13" x14ac:dyDescent="0.25">
      <c r="A179" s="3" t="s">
        <v>45</v>
      </c>
      <c r="B179" s="154">
        <v>849</v>
      </c>
      <c r="C179" s="154">
        <v>1074</v>
      </c>
      <c r="D179" s="154">
        <v>811</v>
      </c>
      <c r="E179" s="154">
        <v>1021</v>
      </c>
      <c r="F179" s="154">
        <v>804</v>
      </c>
      <c r="G179" s="154">
        <v>972</v>
      </c>
      <c r="H179" s="154">
        <v>823</v>
      </c>
      <c r="I179" s="154">
        <v>927</v>
      </c>
      <c r="J179" s="154">
        <v>756</v>
      </c>
      <c r="K179" s="154">
        <v>829</v>
      </c>
      <c r="L179" s="154">
        <v>1058</v>
      </c>
      <c r="M179" s="154">
        <v>686</v>
      </c>
    </row>
    <row r="180" spans="1:13" x14ac:dyDescent="0.25">
      <c r="A180" s="25" t="s">
        <v>46</v>
      </c>
      <c r="B180" s="154">
        <v>21</v>
      </c>
      <c r="C180" s="154">
        <v>34</v>
      </c>
      <c r="D180" s="154">
        <v>22</v>
      </c>
      <c r="E180" s="154">
        <v>35</v>
      </c>
      <c r="F180" s="154">
        <v>21</v>
      </c>
      <c r="G180" s="154">
        <v>39</v>
      </c>
      <c r="H180" s="154">
        <v>20</v>
      </c>
      <c r="I180" s="154">
        <v>25</v>
      </c>
      <c r="J180" s="154">
        <v>22</v>
      </c>
      <c r="K180" s="154">
        <v>33</v>
      </c>
      <c r="L180" s="154">
        <v>32</v>
      </c>
      <c r="M180" s="154">
        <v>27</v>
      </c>
    </row>
    <row r="181" spans="1:13" x14ac:dyDescent="0.25">
      <c r="A181" s="25" t="s">
        <v>47</v>
      </c>
      <c r="B181" s="205">
        <v>1</v>
      </c>
      <c r="C181" s="205">
        <v>0</v>
      </c>
      <c r="D181" s="205">
        <v>1</v>
      </c>
      <c r="E181" s="205">
        <v>1</v>
      </c>
      <c r="F181" s="205">
        <v>0</v>
      </c>
      <c r="G181" s="205">
        <v>1</v>
      </c>
      <c r="H181" s="205">
        <v>0</v>
      </c>
      <c r="I181" s="205">
        <v>0</v>
      </c>
      <c r="J181" s="205">
        <v>1</v>
      </c>
      <c r="K181" s="205">
        <v>0</v>
      </c>
      <c r="L181" s="205">
        <v>1</v>
      </c>
      <c r="M181" s="205">
        <v>0</v>
      </c>
    </row>
    <row r="182" spans="1:13" x14ac:dyDescent="0.25">
      <c r="A182" s="26" t="s">
        <v>670</v>
      </c>
      <c r="B182" s="152">
        <v>1030</v>
      </c>
      <c r="C182" s="152">
        <v>1263</v>
      </c>
      <c r="D182" s="152">
        <v>969</v>
      </c>
      <c r="E182" s="152">
        <v>1210</v>
      </c>
      <c r="F182" s="152">
        <v>958</v>
      </c>
      <c r="G182" s="152">
        <v>1156</v>
      </c>
      <c r="H182" s="152">
        <v>984</v>
      </c>
      <c r="I182" s="152">
        <v>1117</v>
      </c>
      <c r="J182" s="152">
        <v>918</v>
      </c>
      <c r="K182" s="152">
        <v>976</v>
      </c>
      <c r="L182" s="152">
        <v>1220</v>
      </c>
      <c r="M182" s="152">
        <v>793</v>
      </c>
    </row>
    <row r="183" spans="1:13" x14ac:dyDescent="0.25">
      <c r="A183" s="26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</row>
    <row r="184" spans="1:13" x14ac:dyDescent="0.25">
      <c r="A184" s="26" t="s">
        <v>52</v>
      </c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</row>
    <row r="185" spans="1:13" x14ac:dyDescent="0.25">
      <c r="A185" s="3" t="s">
        <v>44</v>
      </c>
      <c r="B185" s="154">
        <v>22</v>
      </c>
      <c r="C185" s="154">
        <v>23</v>
      </c>
      <c r="D185" s="154">
        <v>20</v>
      </c>
      <c r="E185" s="154">
        <v>29</v>
      </c>
      <c r="F185" s="154">
        <v>20</v>
      </c>
      <c r="G185" s="154">
        <v>22</v>
      </c>
      <c r="H185" s="154">
        <v>18</v>
      </c>
      <c r="I185" s="154">
        <v>15</v>
      </c>
      <c r="J185" s="154">
        <v>13</v>
      </c>
      <c r="K185" s="154">
        <v>11</v>
      </c>
      <c r="L185" s="154">
        <v>20</v>
      </c>
      <c r="M185" s="154">
        <v>15</v>
      </c>
    </row>
    <row r="186" spans="1:13" x14ac:dyDescent="0.25">
      <c r="A186" s="3" t="s">
        <v>45</v>
      </c>
      <c r="B186" s="154">
        <v>337</v>
      </c>
      <c r="C186" s="154">
        <v>386</v>
      </c>
      <c r="D186" s="154">
        <v>321</v>
      </c>
      <c r="E186" s="154">
        <v>470</v>
      </c>
      <c r="F186" s="154">
        <v>397</v>
      </c>
      <c r="G186" s="154">
        <v>385</v>
      </c>
      <c r="H186" s="154">
        <v>334</v>
      </c>
      <c r="I186" s="154">
        <v>33</v>
      </c>
      <c r="J186" s="154">
        <v>296</v>
      </c>
      <c r="K186" s="154">
        <v>272</v>
      </c>
      <c r="L186" s="154">
        <v>338</v>
      </c>
      <c r="M186" s="154">
        <v>245</v>
      </c>
    </row>
    <row r="187" spans="1:13" x14ac:dyDescent="0.25">
      <c r="A187" s="25" t="s">
        <v>46</v>
      </c>
      <c r="B187" s="154">
        <v>10</v>
      </c>
      <c r="C187" s="154">
        <v>10</v>
      </c>
      <c r="D187" s="154">
        <v>10</v>
      </c>
      <c r="E187" s="154">
        <v>11</v>
      </c>
      <c r="F187" s="154">
        <v>11</v>
      </c>
      <c r="G187" s="154">
        <v>10</v>
      </c>
      <c r="H187" s="154">
        <v>8</v>
      </c>
      <c r="I187" s="154">
        <v>7</v>
      </c>
      <c r="J187" s="154">
        <v>7</v>
      </c>
      <c r="K187" s="154">
        <v>7</v>
      </c>
      <c r="L187" s="154">
        <v>8</v>
      </c>
      <c r="M187" s="154">
        <v>7</v>
      </c>
    </row>
    <row r="188" spans="1:13" x14ac:dyDescent="0.25">
      <c r="A188" s="25" t="s">
        <v>47</v>
      </c>
      <c r="B188" s="205">
        <v>16</v>
      </c>
      <c r="C188" s="205">
        <v>20</v>
      </c>
      <c r="D188" s="205">
        <v>17</v>
      </c>
      <c r="E188" s="205">
        <v>22</v>
      </c>
      <c r="F188" s="205">
        <v>17</v>
      </c>
      <c r="G188" s="205">
        <v>18</v>
      </c>
      <c r="H188" s="205">
        <v>17</v>
      </c>
      <c r="I188" s="205">
        <v>15</v>
      </c>
      <c r="J188" s="205">
        <v>10</v>
      </c>
      <c r="K188" s="205">
        <v>12</v>
      </c>
      <c r="L188" s="205">
        <v>12</v>
      </c>
      <c r="M188" s="205">
        <v>9</v>
      </c>
    </row>
    <row r="189" spans="1:13" x14ac:dyDescent="0.25">
      <c r="A189" s="27" t="s">
        <v>5</v>
      </c>
      <c r="B189" s="152">
        <v>384</v>
      </c>
      <c r="C189" s="152">
        <v>439</v>
      </c>
      <c r="D189" s="152">
        <v>368</v>
      </c>
      <c r="E189" s="152">
        <v>532</v>
      </c>
      <c r="F189" s="152">
        <v>444</v>
      </c>
      <c r="G189" s="152">
        <v>435</v>
      </c>
      <c r="H189" s="152">
        <v>376</v>
      </c>
      <c r="I189" s="152">
        <v>374</v>
      </c>
      <c r="J189" s="152">
        <v>327</v>
      </c>
      <c r="K189" s="152">
        <v>302</v>
      </c>
      <c r="L189" s="152">
        <v>379</v>
      </c>
      <c r="M189" s="152">
        <v>276</v>
      </c>
    </row>
    <row r="190" spans="1:13" x14ac:dyDescent="0.25">
      <c r="A190" s="27"/>
    </row>
    <row r="191" spans="1:13" ht="15.75" thickBot="1" x14ac:dyDescent="0.3">
      <c r="A191" s="3"/>
    </row>
    <row r="192" spans="1:13" ht="15.75" thickBot="1" x14ac:dyDescent="0.3">
      <c r="A192" s="26" t="s">
        <v>53</v>
      </c>
      <c r="B192" s="184">
        <v>41275</v>
      </c>
      <c r="C192" s="182">
        <v>41316</v>
      </c>
      <c r="D192" s="182">
        <v>41344</v>
      </c>
      <c r="E192" s="182">
        <v>41375</v>
      </c>
      <c r="F192" s="182">
        <v>41405</v>
      </c>
      <c r="G192" s="182">
        <v>41436</v>
      </c>
      <c r="H192" s="182">
        <v>41456</v>
      </c>
      <c r="I192" s="182">
        <v>41497</v>
      </c>
      <c r="J192" s="182">
        <v>41528</v>
      </c>
      <c r="K192" s="182">
        <v>41558</v>
      </c>
      <c r="L192" s="182">
        <v>41589</v>
      </c>
      <c r="M192" s="183">
        <v>41619</v>
      </c>
    </row>
    <row r="193" spans="1:13" x14ac:dyDescent="0.25">
      <c r="A193" s="3" t="s">
        <v>44</v>
      </c>
      <c r="B193" s="154">
        <v>884</v>
      </c>
      <c r="C193" s="154">
        <v>941</v>
      </c>
      <c r="D193" s="154">
        <v>834</v>
      </c>
      <c r="E193" s="157">
        <v>749</v>
      </c>
      <c r="F193" s="154">
        <v>1180</v>
      </c>
      <c r="G193" s="154">
        <v>1508</v>
      </c>
      <c r="H193" s="157">
        <v>1025</v>
      </c>
      <c r="I193" s="157">
        <v>1195</v>
      </c>
      <c r="J193" s="157">
        <v>1312</v>
      </c>
      <c r="K193" s="157">
        <v>966</v>
      </c>
      <c r="L193" s="157">
        <v>966</v>
      </c>
      <c r="M193" s="154">
        <v>938</v>
      </c>
    </row>
    <row r="194" spans="1:13" x14ac:dyDescent="0.25">
      <c r="A194" s="3" t="s">
        <v>45</v>
      </c>
      <c r="B194" s="154">
        <v>9919</v>
      </c>
      <c r="C194" s="154">
        <v>12001</v>
      </c>
      <c r="D194" s="154">
        <v>10909</v>
      </c>
      <c r="E194" s="154">
        <v>10096</v>
      </c>
      <c r="F194" s="154">
        <v>12872</v>
      </c>
      <c r="G194" s="154">
        <v>14599</v>
      </c>
      <c r="H194" s="154">
        <v>9236</v>
      </c>
      <c r="I194" s="154">
        <v>10402</v>
      </c>
      <c r="J194" s="154">
        <v>11034</v>
      </c>
      <c r="K194" s="154">
        <v>9503</v>
      </c>
      <c r="L194" s="154">
        <v>10481</v>
      </c>
      <c r="M194" s="154">
        <v>9243</v>
      </c>
    </row>
    <row r="195" spans="1:13" x14ac:dyDescent="0.25">
      <c r="A195" s="25" t="s">
        <v>46</v>
      </c>
      <c r="B195" s="154">
        <v>232</v>
      </c>
      <c r="C195" s="154">
        <v>339</v>
      </c>
      <c r="D195" s="154">
        <v>259</v>
      </c>
      <c r="E195" s="154">
        <v>239</v>
      </c>
      <c r="F195" s="154">
        <v>264</v>
      </c>
      <c r="G195" s="154">
        <v>420</v>
      </c>
      <c r="H195" s="154">
        <v>271</v>
      </c>
      <c r="I195" s="154">
        <v>319</v>
      </c>
      <c r="J195" s="154">
        <v>357</v>
      </c>
      <c r="K195" s="154">
        <v>254</v>
      </c>
      <c r="L195" s="154">
        <v>278</v>
      </c>
      <c r="M195" s="154">
        <v>308</v>
      </c>
    </row>
    <row r="196" spans="1:13" x14ac:dyDescent="0.25">
      <c r="A196" s="25" t="s">
        <v>47</v>
      </c>
      <c r="B196" s="205">
        <v>394</v>
      </c>
      <c r="C196" s="205">
        <v>398</v>
      </c>
      <c r="D196" s="205">
        <v>455</v>
      </c>
      <c r="E196" s="154">
        <v>481</v>
      </c>
      <c r="F196" s="205">
        <v>391</v>
      </c>
      <c r="G196" s="205">
        <v>406</v>
      </c>
      <c r="H196" s="154">
        <v>331</v>
      </c>
      <c r="I196" s="154">
        <v>303</v>
      </c>
      <c r="J196" s="154">
        <v>364</v>
      </c>
      <c r="K196" s="154">
        <v>374</v>
      </c>
      <c r="L196" s="154">
        <v>355</v>
      </c>
      <c r="M196" s="205">
        <v>384</v>
      </c>
    </row>
    <row r="197" spans="1:13" x14ac:dyDescent="0.25">
      <c r="A197" s="26" t="s">
        <v>13</v>
      </c>
      <c r="B197" s="152">
        <v>11429</v>
      </c>
      <c r="C197" s="152">
        <v>13678</v>
      </c>
      <c r="D197" s="152">
        <v>12458</v>
      </c>
      <c r="E197" s="152">
        <v>11566</v>
      </c>
      <c r="F197" s="152">
        <v>14707</v>
      </c>
      <c r="G197" s="152">
        <v>16933</v>
      </c>
      <c r="H197" s="152">
        <v>10863</v>
      </c>
      <c r="I197" s="152">
        <v>12218</v>
      </c>
      <c r="J197" s="152">
        <v>13067</v>
      </c>
      <c r="K197" s="152">
        <v>11097</v>
      </c>
      <c r="L197" s="152">
        <v>12079</v>
      </c>
      <c r="M197" s="152">
        <v>10873</v>
      </c>
    </row>
    <row r="198" spans="1:13" x14ac:dyDescent="0.25">
      <c r="A198" s="25" t="s">
        <v>47</v>
      </c>
      <c r="B198" s="205">
        <v>394</v>
      </c>
      <c r="C198" s="205">
        <v>398</v>
      </c>
      <c r="D198" s="205">
        <v>455</v>
      </c>
      <c r="E198" s="154">
        <v>481</v>
      </c>
      <c r="F198" s="205">
        <v>391</v>
      </c>
      <c r="G198" s="205">
        <v>406</v>
      </c>
      <c r="H198" s="154">
        <v>331</v>
      </c>
      <c r="I198" s="154">
        <v>303</v>
      </c>
      <c r="J198" s="154">
        <v>364</v>
      </c>
      <c r="K198" s="154">
        <v>374</v>
      </c>
      <c r="L198" s="154">
        <v>355</v>
      </c>
      <c r="M198" s="205">
        <v>384</v>
      </c>
    </row>
    <row r="199" spans="1:13" x14ac:dyDescent="0.25">
      <c r="A199" s="26" t="s">
        <v>13</v>
      </c>
      <c r="B199" s="152">
        <v>11429</v>
      </c>
      <c r="C199" s="152">
        <v>13678</v>
      </c>
      <c r="D199" s="152">
        <v>12458</v>
      </c>
      <c r="E199" s="152">
        <v>11566</v>
      </c>
      <c r="F199" s="152">
        <v>14707</v>
      </c>
      <c r="G199" s="152">
        <v>16933</v>
      </c>
      <c r="H199" s="152">
        <v>10863</v>
      </c>
      <c r="I199" s="152">
        <v>12218</v>
      </c>
      <c r="J199" s="152">
        <v>13067</v>
      </c>
      <c r="K199" s="152">
        <v>11097</v>
      </c>
      <c r="L199" s="152">
        <v>12079</v>
      </c>
      <c r="M199" s="152">
        <v>10873</v>
      </c>
    </row>
    <row r="200" spans="1:13" ht="11.25" customHeight="1" x14ac:dyDescent="0.25"/>
    <row r="201" spans="1:13" ht="15.75" customHeight="1" x14ac:dyDescent="0.25">
      <c r="A201" s="179">
        <v>2012</v>
      </c>
      <c r="B201" s="301" t="s">
        <v>671</v>
      </c>
      <c r="C201" s="301"/>
      <c r="D201" s="301"/>
      <c r="E201" s="301"/>
      <c r="F201" s="301"/>
      <c r="G201" s="301"/>
      <c r="H201" s="301"/>
      <c r="I201" s="301"/>
      <c r="J201" s="301"/>
      <c r="K201" s="301"/>
      <c r="L201" s="301"/>
      <c r="M201" s="301"/>
    </row>
    <row r="202" spans="1:13" ht="8.25" customHeight="1" thickBot="1" x14ac:dyDescent="0.3">
      <c r="A202" s="3"/>
    </row>
    <row r="203" spans="1:13" ht="15.75" customHeight="1" thickBot="1" x14ac:dyDescent="0.3">
      <c r="A203" s="26" t="s">
        <v>0</v>
      </c>
      <c r="B203" s="184">
        <v>40909</v>
      </c>
      <c r="C203" s="182">
        <v>40950</v>
      </c>
      <c r="D203" s="182">
        <v>40979</v>
      </c>
      <c r="E203" s="182">
        <v>41010</v>
      </c>
      <c r="F203" s="182">
        <v>41040</v>
      </c>
      <c r="G203" s="182">
        <v>41071</v>
      </c>
      <c r="H203" s="182">
        <v>41091</v>
      </c>
      <c r="I203" s="182">
        <v>41132</v>
      </c>
      <c r="J203" s="182">
        <v>41163</v>
      </c>
      <c r="K203" s="182">
        <v>41193</v>
      </c>
      <c r="L203" s="182">
        <v>41224</v>
      </c>
      <c r="M203" s="183">
        <v>41254</v>
      </c>
    </row>
    <row r="204" spans="1:13" ht="15.75" customHeight="1" x14ac:dyDescent="0.25">
      <c r="A204" s="3" t="s">
        <v>44</v>
      </c>
      <c r="B204" s="154">
        <v>977</v>
      </c>
      <c r="C204" s="154">
        <v>1007</v>
      </c>
      <c r="D204" s="154">
        <v>964</v>
      </c>
      <c r="E204" s="154">
        <v>622</v>
      </c>
      <c r="F204" s="154">
        <v>839</v>
      </c>
      <c r="G204" s="154">
        <v>692</v>
      </c>
      <c r="H204" s="154">
        <v>645</v>
      </c>
      <c r="I204" s="154">
        <v>617</v>
      </c>
      <c r="J204" s="154">
        <v>623</v>
      </c>
      <c r="K204" s="154">
        <v>545</v>
      </c>
      <c r="L204" s="154">
        <v>530</v>
      </c>
      <c r="M204" s="154">
        <v>400</v>
      </c>
    </row>
    <row r="205" spans="1:13" ht="15.75" customHeight="1" x14ac:dyDescent="0.25">
      <c r="A205" s="3" t="s">
        <v>45</v>
      </c>
      <c r="B205" s="154">
        <v>4111</v>
      </c>
      <c r="C205" s="154">
        <v>4865</v>
      </c>
      <c r="D205" s="154">
        <v>4543</v>
      </c>
      <c r="E205" s="154">
        <v>3611</v>
      </c>
      <c r="F205" s="154">
        <v>4995</v>
      </c>
      <c r="G205" s="154">
        <v>4223</v>
      </c>
      <c r="H205" s="154">
        <v>3132</v>
      </c>
      <c r="I205" s="154">
        <v>3973</v>
      </c>
      <c r="J205" s="154">
        <v>4245</v>
      </c>
      <c r="K205" s="154">
        <v>3407</v>
      </c>
      <c r="L205" s="154">
        <v>3921</v>
      </c>
      <c r="M205" s="154">
        <v>3158</v>
      </c>
    </row>
    <row r="206" spans="1:13" ht="15.75" customHeight="1" x14ac:dyDescent="0.25">
      <c r="A206" s="25" t="s">
        <v>46</v>
      </c>
      <c r="B206" s="154">
        <v>115</v>
      </c>
      <c r="C206" s="154">
        <v>118</v>
      </c>
      <c r="D206" s="154">
        <v>135</v>
      </c>
      <c r="E206" s="154">
        <v>117</v>
      </c>
      <c r="F206" s="154">
        <v>123</v>
      </c>
      <c r="G206" s="154">
        <v>143</v>
      </c>
      <c r="H206" s="154">
        <v>109</v>
      </c>
      <c r="I206" s="154">
        <v>110</v>
      </c>
      <c r="J206" s="154">
        <v>115</v>
      </c>
      <c r="K206" s="154">
        <v>98</v>
      </c>
      <c r="L206" s="154">
        <v>123</v>
      </c>
      <c r="M206" s="154">
        <v>84</v>
      </c>
    </row>
    <row r="207" spans="1:13" ht="15.75" customHeight="1" x14ac:dyDescent="0.25">
      <c r="A207" s="25" t="s">
        <v>47</v>
      </c>
      <c r="B207" s="90">
        <v>0</v>
      </c>
      <c r="C207" s="90">
        <v>0</v>
      </c>
      <c r="D207" s="170">
        <v>0</v>
      </c>
      <c r="E207" s="90">
        <v>0</v>
      </c>
      <c r="F207" s="90">
        <v>0</v>
      </c>
      <c r="G207" s="90">
        <v>0</v>
      </c>
      <c r="H207" s="90">
        <v>0</v>
      </c>
      <c r="I207" s="90">
        <v>0</v>
      </c>
      <c r="J207" s="90">
        <v>0</v>
      </c>
      <c r="K207" s="90">
        <v>0</v>
      </c>
      <c r="L207" s="90">
        <v>0</v>
      </c>
      <c r="M207" s="90">
        <v>0</v>
      </c>
    </row>
    <row r="208" spans="1:13" ht="15.75" customHeight="1" x14ac:dyDescent="0.25">
      <c r="A208" s="26" t="s">
        <v>48</v>
      </c>
      <c r="B208" s="152">
        <v>5202</v>
      </c>
      <c r="C208" s="152">
        <v>5991</v>
      </c>
      <c r="D208" s="152">
        <v>5643</v>
      </c>
      <c r="E208" s="152">
        <v>4351</v>
      </c>
      <c r="F208" s="152">
        <v>5959</v>
      </c>
      <c r="G208" s="152">
        <v>5059</v>
      </c>
      <c r="H208" s="152">
        <v>3886</v>
      </c>
      <c r="I208" s="152">
        <v>4700</v>
      </c>
      <c r="J208" s="152">
        <v>4983</v>
      </c>
      <c r="K208" s="152">
        <v>4050</v>
      </c>
      <c r="L208" s="152">
        <v>4574</v>
      </c>
      <c r="M208" s="152">
        <v>3642</v>
      </c>
    </row>
    <row r="209" spans="1:13" ht="15.75" customHeight="1" x14ac:dyDescent="0.25">
      <c r="A209" s="3"/>
      <c r="B209" s="77"/>
      <c r="C209" s="77"/>
      <c r="D209" s="77"/>
      <c r="M209" s="77"/>
    </row>
    <row r="210" spans="1:13" ht="15.75" customHeight="1" x14ac:dyDescent="0.25">
      <c r="A210" s="27" t="s">
        <v>1</v>
      </c>
      <c r="B210" s="77"/>
      <c r="C210" s="77"/>
      <c r="D210" s="77"/>
      <c r="M210" s="77"/>
    </row>
    <row r="211" spans="1:13" ht="15.75" customHeight="1" x14ac:dyDescent="0.25">
      <c r="A211" s="3" t="s">
        <v>44</v>
      </c>
      <c r="B211" s="154">
        <v>38</v>
      </c>
      <c r="C211" s="154">
        <v>45</v>
      </c>
      <c r="D211" s="154">
        <v>67</v>
      </c>
      <c r="E211" s="154">
        <v>35</v>
      </c>
      <c r="F211" s="154">
        <v>50</v>
      </c>
      <c r="G211" s="154">
        <v>75</v>
      </c>
      <c r="H211" s="154">
        <v>39</v>
      </c>
      <c r="I211" s="154">
        <v>34</v>
      </c>
      <c r="J211" s="154">
        <v>64</v>
      </c>
      <c r="K211" s="154">
        <v>34</v>
      </c>
      <c r="L211" s="154">
        <v>41</v>
      </c>
      <c r="M211" s="154">
        <v>61</v>
      </c>
    </row>
    <row r="212" spans="1:13" x14ac:dyDescent="0.25">
      <c r="A212" s="3" t="s">
        <v>45</v>
      </c>
      <c r="B212" s="154">
        <v>2182</v>
      </c>
      <c r="C212" s="154">
        <v>2146</v>
      </c>
      <c r="D212" s="154">
        <v>2634</v>
      </c>
      <c r="E212" s="154">
        <v>2309</v>
      </c>
      <c r="F212" s="154">
        <v>2887</v>
      </c>
      <c r="G212" s="154">
        <v>3375</v>
      </c>
      <c r="H212" s="154">
        <v>2440</v>
      </c>
      <c r="I212" s="154">
        <v>1940</v>
      </c>
      <c r="J212" s="154">
        <v>2708</v>
      </c>
      <c r="K212" s="154">
        <v>2223</v>
      </c>
      <c r="L212" s="154">
        <v>2634</v>
      </c>
      <c r="M212" s="154">
        <v>2609</v>
      </c>
    </row>
    <row r="213" spans="1:13" x14ac:dyDescent="0.25">
      <c r="A213" s="25" t="s">
        <v>46</v>
      </c>
      <c r="B213" s="154">
        <v>7</v>
      </c>
      <c r="C213" s="154">
        <v>8.7759999999999998</v>
      </c>
      <c r="D213" s="154">
        <v>9</v>
      </c>
      <c r="E213" s="154">
        <v>6.2830000000000004</v>
      </c>
      <c r="F213" s="154">
        <v>10</v>
      </c>
      <c r="G213" s="154">
        <v>8</v>
      </c>
      <c r="H213" s="154">
        <v>7</v>
      </c>
      <c r="I213" s="154">
        <v>7</v>
      </c>
      <c r="J213" s="154">
        <v>11</v>
      </c>
      <c r="K213" s="154">
        <v>6</v>
      </c>
      <c r="L213" s="154">
        <v>10</v>
      </c>
      <c r="M213" s="154">
        <v>12</v>
      </c>
    </row>
    <row r="214" spans="1:13" x14ac:dyDescent="0.25">
      <c r="A214" s="25" t="s">
        <v>47</v>
      </c>
      <c r="B214" s="90">
        <v>0</v>
      </c>
      <c r="C214" s="90">
        <v>0</v>
      </c>
      <c r="D214" s="90">
        <v>0</v>
      </c>
      <c r="E214" s="90">
        <v>0</v>
      </c>
      <c r="F214" s="90">
        <v>0</v>
      </c>
      <c r="G214" s="90">
        <v>0</v>
      </c>
      <c r="H214" s="90">
        <v>0</v>
      </c>
      <c r="I214" s="90">
        <v>0</v>
      </c>
      <c r="J214" s="90">
        <v>0</v>
      </c>
      <c r="K214" s="90">
        <v>0</v>
      </c>
      <c r="L214" s="90">
        <v>0</v>
      </c>
      <c r="M214" s="90">
        <v>0</v>
      </c>
    </row>
    <row r="215" spans="1:13" x14ac:dyDescent="0.25">
      <c r="A215" s="26" t="s">
        <v>49</v>
      </c>
      <c r="B215" s="152">
        <v>2227</v>
      </c>
      <c r="C215" s="152">
        <v>2201</v>
      </c>
      <c r="D215" s="152">
        <v>2710</v>
      </c>
      <c r="E215" s="152">
        <v>2350</v>
      </c>
      <c r="F215" s="152">
        <v>2948</v>
      </c>
      <c r="G215" s="152">
        <v>3458</v>
      </c>
      <c r="H215" s="152">
        <v>2486</v>
      </c>
      <c r="I215" s="152">
        <v>1981</v>
      </c>
      <c r="J215" s="152">
        <v>2783</v>
      </c>
      <c r="K215" s="152">
        <v>2263</v>
      </c>
      <c r="L215" s="152">
        <v>2685</v>
      </c>
      <c r="M215" s="152">
        <v>2682</v>
      </c>
    </row>
    <row r="216" spans="1:13" x14ac:dyDescent="0.25">
      <c r="A216" s="26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</row>
    <row r="217" spans="1:13" x14ac:dyDescent="0.25">
      <c r="A217" s="26" t="s">
        <v>50</v>
      </c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</row>
    <row r="218" spans="1:13" x14ac:dyDescent="0.25">
      <c r="A218" s="3" t="s">
        <v>44</v>
      </c>
      <c r="B218" s="154">
        <v>67</v>
      </c>
      <c r="C218" s="154">
        <v>70</v>
      </c>
      <c r="D218" s="154">
        <v>59</v>
      </c>
      <c r="E218" s="154">
        <v>50</v>
      </c>
      <c r="F218" s="154">
        <v>72</v>
      </c>
      <c r="G218" s="154">
        <v>64</v>
      </c>
      <c r="H218" s="154">
        <v>59</v>
      </c>
      <c r="I218" s="154">
        <v>44</v>
      </c>
      <c r="J218" s="154">
        <v>59</v>
      </c>
      <c r="K218" s="154">
        <v>46</v>
      </c>
      <c r="L218" s="154">
        <v>42</v>
      </c>
      <c r="M218" s="154">
        <v>31</v>
      </c>
    </row>
    <row r="219" spans="1:13" x14ac:dyDescent="0.25">
      <c r="A219" s="3" t="s">
        <v>45</v>
      </c>
      <c r="B219" s="154">
        <v>1365</v>
      </c>
      <c r="C219" s="154">
        <v>1434</v>
      </c>
      <c r="D219" s="154">
        <v>1185</v>
      </c>
      <c r="E219" s="154">
        <v>1140</v>
      </c>
      <c r="F219" s="154">
        <v>1238</v>
      </c>
      <c r="G219" s="154">
        <v>1309</v>
      </c>
      <c r="H219" s="154">
        <v>1143</v>
      </c>
      <c r="I219" s="154">
        <v>1145</v>
      </c>
      <c r="J219" s="154">
        <v>1235</v>
      </c>
      <c r="K219" s="154">
        <v>1211</v>
      </c>
      <c r="L219" s="154">
        <v>1090</v>
      </c>
      <c r="M219" s="154">
        <v>982</v>
      </c>
    </row>
    <row r="220" spans="1:13" x14ac:dyDescent="0.25">
      <c r="A220" s="25" t="s">
        <v>46</v>
      </c>
      <c r="B220" s="154">
        <v>31</v>
      </c>
      <c r="C220" s="154">
        <v>36</v>
      </c>
      <c r="D220" s="154">
        <v>29</v>
      </c>
      <c r="E220" s="154">
        <v>30</v>
      </c>
      <c r="F220" s="154">
        <v>35</v>
      </c>
      <c r="G220" s="154">
        <v>33</v>
      </c>
      <c r="H220" s="154">
        <v>31</v>
      </c>
      <c r="I220" s="154">
        <v>25</v>
      </c>
      <c r="J220" s="154">
        <v>30</v>
      </c>
      <c r="K220" s="154">
        <v>33</v>
      </c>
      <c r="L220" s="154">
        <v>41</v>
      </c>
      <c r="M220" s="154">
        <v>33</v>
      </c>
    </row>
    <row r="221" spans="1:13" x14ac:dyDescent="0.25">
      <c r="A221" s="25" t="s">
        <v>47</v>
      </c>
      <c r="B221" s="205">
        <v>560</v>
      </c>
      <c r="C221" s="205">
        <v>603</v>
      </c>
      <c r="D221" s="205">
        <v>441</v>
      </c>
      <c r="E221" s="205">
        <v>393</v>
      </c>
      <c r="F221" s="205">
        <v>468</v>
      </c>
      <c r="G221" s="205">
        <v>382</v>
      </c>
      <c r="H221" s="205">
        <v>308</v>
      </c>
      <c r="I221" s="205">
        <v>356</v>
      </c>
      <c r="J221" s="205">
        <v>345</v>
      </c>
      <c r="K221" s="205">
        <v>319</v>
      </c>
      <c r="L221" s="205">
        <v>332</v>
      </c>
      <c r="M221" s="205">
        <v>288</v>
      </c>
    </row>
    <row r="222" spans="1:13" x14ac:dyDescent="0.25">
      <c r="A222" s="27" t="s">
        <v>4</v>
      </c>
      <c r="B222" s="152">
        <v>2024</v>
      </c>
      <c r="C222" s="152">
        <v>2143</v>
      </c>
      <c r="D222" s="152">
        <v>1714</v>
      </c>
      <c r="E222" s="152">
        <v>1613</v>
      </c>
      <c r="F222" s="152">
        <v>1813</v>
      </c>
      <c r="G222" s="152">
        <v>1788</v>
      </c>
      <c r="H222" s="152">
        <v>1540</v>
      </c>
      <c r="I222" s="152">
        <v>1570</v>
      </c>
      <c r="J222" s="152">
        <v>1669</v>
      </c>
      <c r="K222" s="152">
        <v>1608</v>
      </c>
      <c r="L222" s="152">
        <v>1505</v>
      </c>
      <c r="M222" s="152">
        <v>1334</v>
      </c>
    </row>
    <row r="223" spans="1:13" x14ac:dyDescent="0.25">
      <c r="A223" s="2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</row>
    <row r="224" spans="1:13" x14ac:dyDescent="0.25">
      <c r="A224" s="27" t="s">
        <v>2</v>
      </c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</row>
    <row r="225" spans="1:13" ht="15" customHeight="1" x14ac:dyDescent="0.25">
      <c r="A225" s="3" t="s">
        <v>44</v>
      </c>
      <c r="B225" s="154">
        <v>10</v>
      </c>
      <c r="C225" s="154">
        <v>15</v>
      </c>
      <c r="D225" s="154">
        <v>12</v>
      </c>
      <c r="E225" s="154">
        <v>7.5789999999999997</v>
      </c>
      <c r="F225" s="154">
        <v>14</v>
      </c>
      <c r="G225" s="154">
        <v>12</v>
      </c>
      <c r="H225" s="154">
        <v>10</v>
      </c>
      <c r="I225" s="154">
        <v>13</v>
      </c>
      <c r="J225" s="154">
        <v>16</v>
      </c>
      <c r="K225" s="154">
        <v>8</v>
      </c>
      <c r="L225" s="154">
        <v>12</v>
      </c>
      <c r="M225" s="154">
        <v>12</v>
      </c>
    </row>
    <row r="226" spans="1:13" x14ac:dyDescent="0.25">
      <c r="A226" s="3" t="s">
        <v>45</v>
      </c>
      <c r="B226" s="154">
        <v>709</v>
      </c>
      <c r="C226" s="154">
        <v>807</v>
      </c>
      <c r="D226" s="154">
        <v>879</v>
      </c>
      <c r="E226" s="154">
        <v>730</v>
      </c>
      <c r="F226" s="154">
        <v>909</v>
      </c>
      <c r="G226" s="154">
        <v>996</v>
      </c>
      <c r="H226" s="154">
        <v>775</v>
      </c>
      <c r="I226" s="154">
        <v>702</v>
      </c>
      <c r="J226" s="154">
        <v>959</v>
      </c>
      <c r="K226" s="154">
        <v>683</v>
      </c>
      <c r="L226" s="154">
        <v>744</v>
      </c>
      <c r="M226" s="154">
        <v>759</v>
      </c>
    </row>
    <row r="227" spans="1:13" ht="15" customHeight="1" x14ac:dyDescent="0.25">
      <c r="A227" s="25" t="s">
        <v>46</v>
      </c>
      <c r="B227" s="154">
        <v>24</v>
      </c>
      <c r="C227" s="154">
        <v>25.323</v>
      </c>
      <c r="D227" s="154">
        <v>45</v>
      </c>
      <c r="E227" s="154">
        <v>20</v>
      </c>
      <c r="F227" s="154">
        <v>22</v>
      </c>
      <c r="G227" s="154">
        <v>45</v>
      </c>
      <c r="H227" s="154">
        <v>16</v>
      </c>
      <c r="I227" s="154">
        <v>16</v>
      </c>
      <c r="J227" s="154">
        <v>60</v>
      </c>
      <c r="K227" s="154">
        <v>18</v>
      </c>
      <c r="L227" s="154">
        <v>19</v>
      </c>
      <c r="M227" s="154">
        <v>55</v>
      </c>
    </row>
    <row r="228" spans="1:13" x14ac:dyDescent="0.25">
      <c r="A228" s="25" t="s">
        <v>47</v>
      </c>
      <c r="B228" s="205">
        <v>0.80600000000000005</v>
      </c>
      <c r="C228" s="205">
        <v>1.0289999999999999</v>
      </c>
      <c r="D228" s="205">
        <v>0.70299999999999996</v>
      </c>
      <c r="E228" s="205">
        <v>0.70299999999999996</v>
      </c>
      <c r="F228" s="205">
        <v>1</v>
      </c>
      <c r="G228" s="205">
        <v>0.69799999999999995</v>
      </c>
      <c r="H228" s="205">
        <v>0.58199999999999996</v>
      </c>
      <c r="I228" s="205">
        <v>0.36499999999999999</v>
      </c>
      <c r="J228" s="205">
        <v>0.32600000000000001</v>
      </c>
      <c r="K228" s="205">
        <v>0</v>
      </c>
      <c r="L228" s="205">
        <v>0</v>
      </c>
      <c r="M228" s="205">
        <v>0</v>
      </c>
    </row>
    <row r="229" spans="1:13" x14ac:dyDescent="0.25">
      <c r="A229" s="26" t="s">
        <v>51</v>
      </c>
      <c r="B229" s="152">
        <v>744</v>
      </c>
      <c r="C229" s="152">
        <v>848</v>
      </c>
      <c r="D229" s="152">
        <v>936</v>
      </c>
      <c r="E229" s="152">
        <v>759</v>
      </c>
      <c r="F229" s="152">
        <v>947</v>
      </c>
      <c r="G229" s="152">
        <v>1054</v>
      </c>
      <c r="H229" s="152">
        <v>801</v>
      </c>
      <c r="I229" s="152">
        <v>731</v>
      </c>
      <c r="J229" s="152">
        <v>1035</v>
      </c>
      <c r="K229" s="152">
        <v>709</v>
      </c>
      <c r="L229" s="152">
        <v>775</v>
      </c>
      <c r="M229" s="152">
        <v>826</v>
      </c>
    </row>
    <row r="230" spans="1:13" x14ac:dyDescent="0.25">
      <c r="A230" s="26"/>
      <c r="B230" s="77"/>
      <c r="C230" s="77"/>
      <c r="D230" s="77"/>
      <c r="E230" s="168"/>
      <c r="F230" s="77"/>
      <c r="G230" s="77"/>
      <c r="H230" s="77"/>
      <c r="I230" s="77"/>
      <c r="J230" s="77"/>
      <c r="K230" s="77"/>
      <c r="L230" s="77"/>
      <c r="M230" s="77"/>
    </row>
    <row r="231" spans="1:13" x14ac:dyDescent="0.25">
      <c r="A231" s="26" t="s">
        <v>3</v>
      </c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</row>
    <row r="232" spans="1:13" x14ac:dyDescent="0.25">
      <c r="A232" s="3" t="s">
        <v>44</v>
      </c>
      <c r="B232" s="154">
        <v>217</v>
      </c>
      <c r="C232" s="154">
        <v>212</v>
      </c>
      <c r="D232" s="154">
        <v>210</v>
      </c>
      <c r="E232" s="154">
        <v>233</v>
      </c>
      <c r="F232" s="154">
        <v>227</v>
      </c>
      <c r="G232" s="154">
        <v>265</v>
      </c>
      <c r="H232" s="154">
        <v>280</v>
      </c>
      <c r="I232" s="154">
        <v>188</v>
      </c>
      <c r="J232" s="154">
        <v>196</v>
      </c>
      <c r="K232" s="154">
        <v>151</v>
      </c>
      <c r="L232" s="154">
        <v>149</v>
      </c>
      <c r="M232" s="154">
        <v>128</v>
      </c>
    </row>
    <row r="233" spans="1:13" x14ac:dyDescent="0.25">
      <c r="A233" s="3" t="s">
        <v>45</v>
      </c>
      <c r="B233" s="154">
        <v>812</v>
      </c>
      <c r="C233" s="154">
        <v>946</v>
      </c>
      <c r="D233" s="154">
        <v>879</v>
      </c>
      <c r="E233" s="154">
        <v>1015</v>
      </c>
      <c r="F233" s="154">
        <v>920</v>
      </c>
      <c r="G233" s="154">
        <v>1104</v>
      </c>
      <c r="H233" s="154">
        <v>1072</v>
      </c>
      <c r="I233" s="154">
        <v>836</v>
      </c>
      <c r="J233" s="154">
        <v>863</v>
      </c>
      <c r="K233" s="154">
        <v>792</v>
      </c>
      <c r="L233" s="154">
        <v>913</v>
      </c>
      <c r="M233" s="154">
        <v>727</v>
      </c>
    </row>
    <row r="234" spans="1:13" x14ac:dyDescent="0.25">
      <c r="A234" s="25" t="s">
        <v>46</v>
      </c>
      <c r="B234" s="154">
        <v>22</v>
      </c>
      <c r="C234" s="154">
        <v>29.579000000000001</v>
      </c>
      <c r="D234" s="154">
        <v>25</v>
      </c>
      <c r="E234" s="154">
        <v>38</v>
      </c>
      <c r="F234" s="154">
        <v>24</v>
      </c>
      <c r="G234" s="154">
        <v>34</v>
      </c>
      <c r="H234" s="154">
        <v>28</v>
      </c>
      <c r="I234" s="154">
        <v>21</v>
      </c>
      <c r="J234" s="154">
        <v>22</v>
      </c>
      <c r="K234" s="154">
        <v>27</v>
      </c>
      <c r="L234" s="154">
        <v>28</v>
      </c>
      <c r="M234" s="154">
        <v>22</v>
      </c>
    </row>
    <row r="235" spans="1:13" x14ac:dyDescent="0.25">
      <c r="A235" s="25" t="s">
        <v>47</v>
      </c>
      <c r="B235" s="205">
        <v>4.54</v>
      </c>
      <c r="C235" s="205">
        <v>3.532</v>
      </c>
      <c r="D235" s="205">
        <v>5</v>
      </c>
      <c r="E235" s="205">
        <v>6.1479999999999997</v>
      </c>
      <c r="F235" s="205">
        <v>4.4379999999999997</v>
      </c>
      <c r="G235" s="205">
        <v>3.7160000000000002</v>
      </c>
      <c r="H235" s="205">
        <v>3.4769999999999999</v>
      </c>
      <c r="I235" s="205">
        <v>2.6030000000000002</v>
      </c>
      <c r="J235" s="205">
        <v>4</v>
      </c>
      <c r="K235" s="205">
        <v>3</v>
      </c>
      <c r="L235" s="205">
        <v>2</v>
      </c>
      <c r="M235" s="205">
        <v>0.86299999999999999</v>
      </c>
    </row>
    <row r="236" spans="1:13" x14ac:dyDescent="0.25">
      <c r="A236" s="26" t="s">
        <v>670</v>
      </c>
      <c r="B236" s="152">
        <v>1056</v>
      </c>
      <c r="C236" s="152">
        <v>1191</v>
      </c>
      <c r="D236" s="152">
        <v>1118</v>
      </c>
      <c r="E236" s="152">
        <v>1293</v>
      </c>
      <c r="F236" s="152">
        <v>1175</v>
      </c>
      <c r="G236" s="152">
        <v>1407</v>
      </c>
      <c r="H236" s="152">
        <v>1384</v>
      </c>
      <c r="I236" s="152">
        <v>1047</v>
      </c>
      <c r="J236" s="152">
        <v>1084</v>
      </c>
      <c r="K236" s="152">
        <v>973</v>
      </c>
      <c r="L236" s="152">
        <v>1091</v>
      </c>
      <c r="M236" s="152">
        <v>878</v>
      </c>
    </row>
    <row r="237" spans="1:13" x14ac:dyDescent="0.25">
      <c r="A237" s="26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</row>
    <row r="238" spans="1:13" x14ac:dyDescent="0.25">
      <c r="A238" s="26" t="s">
        <v>52</v>
      </c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</row>
    <row r="239" spans="1:13" x14ac:dyDescent="0.25">
      <c r="A239" s="3" t="s">
        <v>44</v>
      </c>
      <c r="B239" s="154">
        <v>27</v>
      </c>
      <c r="C239" s="154">
        <v>23</v>
      </c>
      <c r="D239" s="154">
        <v>23</v>
      </c>
      <c r="E239" s="154">
        <v>20.654</v>
      </c>
      <c r="F239" s="154">
        <v>22</v>
      </c>
      <c r="G239" s="154">
        <v>20</v>
      </c>
      <c r="H239" s="154">
        <v>19</v>
      </c>
      <c r="I239" s="154">
        <v>16</v>
      </c>
      <c r="J239" s="154">
        <v>22</v>
      </c>
      <c r="K239" s="154">
        <v>14</v>
      </c>
      <c r="L239" s="154">
        <v>21</v>
      </c>
      <c r="M239" s="154">
        <v>17</v>
      </c>
    </row>
    <row r="240" spans="1:13" x14ac:dyDescent="0.25">
      <c r="A240" s="3" t="s">
        <v>45</v>
      </c>
      <c r="B240" s="154">
        <v>314</v>
      </c>
      <c r="C240" s="154">
        <v>347</v>
      </c>
      <c r="D240" s="154">
        <v>344</v>
      </c>
      <c r="E240" s="154">
        <v>290</v>
      </c>
      <c r="F240" s="154">
        <v>358</v>
      </c>
      <c r="G240" s="154">
        <v>341</v>
      </c>
      <c r="H240" s="154">
        <v>279</v>
      </c>
      <c r="I240" s="154">
        <v>255</v>
      </c>
      <c r="J240" s="154">
        <v>319</v>
      </c>
      <c r="K240" s="154">
        <v>241</v>
      </c>
      <c r="L240" s="154">
        <v>370</v>
      </c>
      <c r="M240" s="154">
        <v>248</v>
      </c>
    </row>
    <row r="241" spans="1:14" x14ac:dyDescent="0.25">
      <c r="A241" s="25" t="s">
        <v>46</v>
      </c>
      <c r="B241" s="154">
        <v>8.76</v>
      </c>
      <c r="C241" s="154">
        <v>6.8440000000000003</v>
      </c>
      <c r="D241" s="154">
        <v>10</v>
      </c>
      <c r="E241" s="154">
        <v>6.19</v>
      </c>
      <c r="F241" s="154">
        <v>8</v>
      </c>
      <c r="G241" s="154">
        <v>7</v>
      </c>
      <c r="H241" s="154">
        <v>8</v>
      </c>
      <c r="I241" s="154">
        <v>7</v>
      </c>
      <c r="J241" s="154">
        <v>11</v>
      </c>
      <c r="K241" s="154">
        <v>7</v>
      </c>
      <c r="L241" s="154">
        <v>8</v>
      </c>
      <c r="M241" s="154">
        <v>8</v>
      </c>
    </row>
    <row r="242" spans="1:14" x14ac:dyDescent="0.25">
      <c r="A242" s="25" t="s">
        <v>47</v>
      </c>
      <c r="B242" s="205">
        <v>16</v>
      </c>
      <c r="C242" s="205">
        <v>17</v>
      </c>
      <c r="D242" s="205">
        <v>18</v>
      </c>
      <c r="E242" s="205">
        <v>11.933999999999999</v>
      </c>
      <c r="F242" s="205">
        <v>15</v>
      </c>
      <c r="G242" s="205">
        <v>14</v>
      </c>
      <c r="H242" s="205">
        <v>19</v>
      </c>
      <c r="I242" s="205">
        <v>13</v>
      </c>
      <c r="J242" s="205">
        <v>21</v>
      </c>
      <c r="K242" s="205">
        <v>13</v>
      </c>
      <c r="L242" s="205">
        <v>16</v>
      </c>
      <c r="M242" s="205">
        <v>11</v>
      </c>
    </row>
    <row r="243" spans="1:14" x14ac:dyDescent="0.25">
      <c r="A243" s="27" t="s">
        <v>5</v>
      </c>
      <c r="B243" s="152">
        <v>365</v>
      </c>
      <c r="C243" s="152">
        <v>395</v>
      </c>
      <c r="D243" s="152">
        <v>395</v>
      </c>
      <c r="E243" s="152">
        <v>329</v>
      </c>
      <c r="F243" s="152">
        <v>404</v>
      </c>
      <c r="G243" s="152">
        <v>381</v>
      </c>
      <c r="H243" s="152">
        <v>324</v>
      </c>
      <c r="I243" s="152">
        <v>290</v>
      </c>
      <c r="J243" s="152">
        <v>374</v>
      </c>
      <c r="K243" s="152">
        <v>275</v>
      </c>
      <c r="L243" s="152">
        <v>415</v>
      </c>
      <c r="M243" s="152">
        <v>284</v>
      </c>
    </row>
    <row r="244" spans="1:14" x14ac:dyDescent="0.25">
      <c r="A244" s="27"/>
    </row>
    <row r="245" spans="1:14" ht="15.75" thickBot="1" x14ac:dyDescent="0.3">
      <c r="A245" s="3"/>
    </row>
    <row r="246" spans="1:14" ht="15.75" thickBot="1" x14ac:dyDescent="0.3">
      <c r="A246" s="26" t="s">
        <v>53</v>
      </c>
      <c r="B246" s="184">
        <v>40909</v>
      </c>
      <c r="C246" s="182">
        <v>40950</v>
      </c>
      <c r="D246" s="182">
        <v>40978</v>
      </c>
      <c r="E246" s="182">
        <v>41010</v>
      </c>
      <c r="F246" s="182">
        <v>41040</v>
      </c>
      <c r="G246" s="182">
        <v>41071</v>
      </c>
      <c r="H246" s="182">
        <v>41091</v>
      </c>
      <c r="I246" s="182">
        <v>41132</v>
      </c>
      <c r="J246" s="182">
        <v>41163</v>
      </c>
      <c r="K246" s="182">
        <v>41193</v>
      </c>
      <c r="L246" s="182">
        <v>41224</v>
      </c>
      <c r="M246" s="183">
        <v>41254</v>
      </c>
    </row>
    <row r="247" spans="1:14" x14ac:dyDescent="0.25">
      <c r="A247" s="3" t="s">
        <v>44</v>
      </c>
      <c r="B247" s="154">
        <v>1336</v>
      </c>
      <c r="C247" s="154">
        <v>1374</v>
      </c>
      <c r="D247" s="154">
        <v>1335</v>
      </c>
      <c r="E247" s="157">
        <v>969</v>
      </c>
      <c r="F247" s="154">
        <v>1224</v>
      </c>
      <c r="G247" s="157">
        <v>1128</v>
      </c>
      <c r="H247" s="157">
        <v>1051</v>
      </c>
      <c r="I247" s="157">
        <v>913</v>
      </c>
      <c r="J247" s="157">
        <v>980</v>
      </c>
      <c r="K247" s="157">
        <v>798</v>
      </c>
      <c r="L247" s="157">
        <v>795</v>
      </c>
      <c r="M247" s="154">
        <v>649</v>
      </c>
      <c r="N247" s="109"/>
    </row>
    <row r="248" spans="1:14" x14ac:dyDescent="0.25">
      <c r="A248" s="3" t="s">
        <v>45</v>
      </c>
      <c r="B248" s="154">
        <v>9492</v>
      </c>
      <c r="C248" s="154">
        <v>10545</v>
      </c>
      <c r="D248" s="154">
        <v>10464</v>
      </c>
      <c r="E248" s="154">
        <v>9095</v>
      </c>
      <c r="F248" s="154">
        <v>11308</v>
      </c>
      <c r="G248" s="154">
        <v>11348</v>
      </c>
      <c r="H248" s="154">
        <v>8841</v>
      </c>
      <c r="I248" s="154">
        <v>8850</v>
      </c>
      <c r="J248" s="154">
        <v>10330</v>
      </c>
      <c r="K248" s="154">
        <v>8556</v>
      </c>
      <c r="L248" s="154">
        <v>9670</v>
      </c>
      <c r="M248" s="154">
        <v>8482</v>
      </c>
    </row>
    <row r="249" spans="1:14" x14ac:dyDescent="0.25">
      <c r="A249" s="25" t="s">
        <v>46</v>
      </c>
      <c r="B249" s="154">
        <v>208</v>
      </c>
      <c r="C249" s="154">
        <v>225</v>
      </c>
      <c r="D249" s="154">
        <v>252</v>
      </c>
      <c r="E249" s="154">
        <v>219</v>
      </c>
      <c r="F249" s="154">
        <v>225</v>
      </c>
      <c r="G249" s="154">
        <v>271</v>
      </c>
      <c r="H249" s="154">
        <v>198</v>
      </c>
      <c r="I249" s="154">
        <v>185</v>
      </c>
      <c r="J249" s="154">
        <v>248</v>
      </c>
      <c r="K249" s="154">
        <v>188</v>
      </c>
      <c r="L249" s="154">
        <v>229</v>
      </c>
      <c r="M249" s="154">
        <v>214</v>
      </c>
    </row>
    <row r="250" spans="1:14" x14ac:dyDescent="0.25">
      <c r="A250" s="25" t="s">
        <v>47</v>
      </c>
      <c r="B250" s="205">
        <v>582</v>
      </c>
      <c r="C250" s="205">
        <v>624</v>
      </c>
      <c r="D250" s="205">
        <v>464</v>
      </c>
      <c r="E250" s="154">
        <v>412</v>
      </c>
      <c r="F250" s="205">
        <v>489</v>
      </c>
      <c r="G250" s="154">
        <v>400</v>
      </c>
      <c r="H250" s="154">
        <v>330</v>
      </c>
      <c r="I250" s="154">
        <v>373</v>
      </c>
      <c r="J250" s="154">
        <v>370</v>
      </c>
      <c r="K250" s="154">
        <v>335</v>
      </c>
      <c r="L250" s="154">
        <v>351</v>
      </c>
      <c r="M250" s="205">
        <v>300</v>
      </c>
    </row>
    <row r="251" spans="1:14" x14ac:dyDescent="0.25">
      <c r="A251" s="26" t="s">
        <v>13</v>
      </c>
      <c r="B251" s="152">
        <v>11619</v>
      </c>
      <c r="C251" s="152">
        <v>12768</v>
      </c>
      <c r="D251" s="152">
        <v>12516</v>
      </c>
      <c r="E251" s="152">
        <v>10694</v>
      </c>
      <c r="F251" s="152">
        <v>13245</v>
      </c>
      <c r="G251" s="152">
        <v>13147</v>
      </c>
      <c r="H251" s="152">
        <v>10421</v>
      </c>
      <c r="I251" s="152">
        <v>10320</v>
      </c>
      <c r="J251" s="152">
        <v>11928</v>
      </c>
      <c r="K251" s="152">
        <v>9878</v>
      </c>
      <c r="L251" s="152">
        <v>11045</v>
      </c>
      <c r="M251" s="152">
        <v>9645</v>
      </c>
    </row>
    <row r="253" spans="1:14" ht="14.25" customHeight="1" x14ac:dyDescent="0.25">
      <c r="A253" s="179">
        <v>2011</v>
      </c>
      <c r="B253" s="301" t="s">
        <v>671</v>
      </c>
      <c r="C253" s="301"/>
      <c r="D253" s="301"/>
      <c r="E253" s="301"/>
      <c r="F253" s="301"/>
      <c r="G253" s="301"/>
      <c r="H253" s="301"/>
      <c r="I253" s="301"/>
      <c r="J253" s="301"/>
      <c r="K253" s="301"/>
      <c r="L253" s="301"/>
      <c r="M253" s="301"/>
    </row>
    <row r="254" spans="1:14" ht="15.75" thickBot="1" x14ac:dyDescent="0.3">
      <c r="A254" s="3"/>
    </row>
    <row r="255" spans="1:14" s="77" customFormat="1" ht="15.75" thickBot="1" x14ac:dyDescent="0.3">
      <c r="A255" s="26" t="s">
        <v>0</v>
      </c>
      <c r="B255" s="184">
        <v>40544</v>
      </c>
      <c r="C255" s="182">
        <v>40585</v>
      </c>
      <c r="D255" s="182">
        <v>40613</v>
      </c>
      <c r="E255" s="182">
        <v>40644</v>
      </c>
      <c r="F255" s="182">
        <v>40674</v>
      </c>
      <c r="G255" s="182">
        <v>40705</v>
      </c>
      <c r="H255" s="182">
        <v>40725</v>
      </c>
      <c r="I255" s="182">
        <v>40766</v>
      </c>
      <c r="J255" s="182">
        <v>40797</v>
      </c>
      <c r="K255" s="182">
        <v>40827</v>
      </c>
      <c r="L255" s="182">
        <v>40858</v>
      </c>
      <c r="M255" s="183">
        <v>40888</v>
      </c>
    </row>
    <row r="256" spans="1:14" x14ac:dyDescent="0.25">
      <c r="A256" s="3" t="s">
        <v>44</v>
      </c>
      <c r="B256" s="154">
        <v>806</v>
      </c>
      <c r="C256" s="154">
        <v>1218</v>
      </c>
      <c r="D256" s="154">
        <v>966</v>
      </c>
      <c r="E256" s="154">
        <v>880</v>
      </c>
      <c r="F256" s="154">
        <v>947</v>
      </c>
      <c r="G256" s="154">
        <v>1001</v>
      </c>
      <c r="H256" s="154">
        <v>938</v>
      </c>
      <c r="I256" s="154">
        <v>1417</v>
      </c>
      <c r="J256" s="154">
        <v>923</v>
      </c>
      <c r="K256" s="154">
        <v>784</v>
      </c>
      <c r="L256" s="154">
        <v>1038</v>
      </c>
      <c r="M256" s="154">
        <v>577</v>
      </c>
    </row>
    <row r="257" spans="1:13" x14ac:dyDescent="0.25">
      <c r="A257" s="3" t="s">
        <v>45</v>
      </c>
      <c r="B257" s="154">
        <v>4421</v>
      </c>
      <c r="C257" s="154">
        <v>6015</v>
      </c>
      <c r="D257" s="154">
        <v>5515</v>
      </c>
      <c r="E257" s="154">
        <v>4722</v>
      </c>
      <c r="F257" s="154">
        <v>5442</v>
      </c>
      <c r="G257" s="154">
        <v>5889</v>
      </c>
      <c r="H257" s="154">
        <v>5041</v>
      </c>
      <c r="I257" s="154">
        <v>6368</v>
      </c>
      <c r="J257" s="154">
        <v>4250</v>
      </c>
      <c r="K257" s="154">
        <v>3919</v>
      </c>
      <c r="L257" s="154">
        <v>4699</v>
      </c>
      <c r="M257" s="154">
        <v>2893</v>
      </c>
    </row>
    <row r="258" spans="1:13" x14ac:dyDescent="0.25">
      <c r="A258" s="25" t="s">
        <v>46</v>
      </c>
      <c r="B258" s="154">
        <v>85</v>
      </c>
      <c r="C258" s="154">
        <v>134</v>
      </c>
      <c r="D258" s="154">
        <v>130</v>
      </c>
      <c r="E258" s="154">
        <v>132</v>
      </c>
      <c r="F258" s="154">
        <v>105</v>
      </c>
      <c r="G258" s="154">
        <v>166</v>
      </c>
      <c r="H258" s="154">
        <v>141</v>
      </c>
      <c r="I258" s="154">
        <v>194</v>
      </c>
      <c r="J258" s="154">
        <v>122</v>
      </c>
      <c r="K258" s="154">
        <v>96</v>
      </c>
      <c r="L258" s="154">
        <v>113</v>
      </c>
      <c r="M258" s="154">
        <v>70</v>
      </c>
    </row>
    <row r="259" spans="1:13" x14ac:dyDescent="0.25">
      <c r="A259" s="25" t="s">
        <v>47</v>
      </c>
      <c r="B259" s="90" t="s">
        <v>547</v>
      </c>
      <c r="C259" s="90" t="s">
        <v>547</v>
      </c>
      <c r="D259" s="170" t="s">
        <v>547</v>
      </c>
      <c r="E259" s="90">
        <v>0</v>
      </c>
      <c r="F259" s="90" t="s">
        <v>547</v>
      </c>
      <c r="G259" s="90">
        <v>0</v>
      </c>
      <c r="H259" s="90">
        <v>0</v>
      </c>
      <c r="I259" s="90">
        <v>0</v>
      </c>
      <c r="J259" s="90">
        <v>4.8000000000000001E-2</v>
      </c>
      <c r="K259" s="90">
        <v>0</v>
      </c>
      <c r="L259" s="90">
        <v>4.8000000000000001E-2</v>
      </c>
      <c r="M259" s="90">
        <v>0</v>
      </c>
    </row>
    <row r="260" spans="1:13" x14ac:dyDescent="0.25">
      <c r="A260" s="26" t="s">
        <v>48</v>
      </c>
      <c r="B260" s="152">
        <v>5312</v>
      </c>
      <c r="C260" s="152">
        <v>7368029</v>
      </c>
      <c r="D260" s="152">
        <v>6611</v>
      </c>
      <c r="E260" s="152">
        <v>5734</v>
      </c>
      <c r="F260" s="152">
        <v>6494</v>
      </c>
      <c r="G260" s="152">
        <v>7056</v>
      </c>
      <c r="H260" s="152">
        <v>6121</v>
      </c>
      <c r="I260" s="152">
        <v>7979</v>
      </c>
      <c r="J260" s="152">
        <v>5296</v>
      </c>
      <c r="K260" s="152">
        <v>4799</v>
      </c>
      <c r="L260" s="152">
        <v>5850</v>
      </c>
      <c r="M260" s="152">
        <v>3539</v>
      </c>
    </row>
    <row r="261" spans="1:13" x14ac:dyDescent="0.25">
      <c r="A261" s="3"/>
      <c r="B261" s="77"/>
      <c r="C261" s="77"/>
      <c r="D261" s="77"/>
      <c r="M261" s="77"/>
    </row>
    <row r="262" spans="1:13" x14ac:dyDescent="0.25">
      <c r="A262" s="27" t="s">
        <v>1</v>
      </c>
      <c r="B262" s="77"/>
      <c r="C262" s="77"/>
      <c r="D262" s="77"/>
      <c r="M262" s="77"/>
    </row>
    <row r="263" spans="1:13" x14ac:dyDescent="0.25">
      <c r="A263" s="3" t="s">
        <v>44</v>
      </c>
      <c r="B263" s="154">
        <v>62</v>
      </c>
      <c r="C263" s="154">
        <v>69</v>
      </c>
      <c r="D263" s="154">
        <v>98</v>
      </c>
      <c r="E263" s="154">
        <v>66</v>
      </c>
      <c r="F263" s="154">
        <v>64</v>
      </c>
      <c r="G263" s="154">
        <v>90</v>
      </c>
      <c r="H263" s="154">
        <v>71</v>
      </c>
      <c r="I263" s="154">
        <v>96</v>
      </c>
      <c r="J263" s="154">
        <v>102</v>
      </c>
      <c r="K263" s="154">
        <v>76</v>
      </c>
      <c r="L263" s="154">
        <v>58</v>
      </c>
      <c r="M263" s="154">
        <v>70</v>
      </c>
    </row>
    <row r="264" spans="1:13" x14ac:dyDescent="0.25">
      <c r="A264" s="3" t="s">
        <v>45</v>
      </c>
      <c r="B264" s="154">
        <v>2480</v>
      </c>
      <c r="C264" s="154">
        <v>2476</v>
      </c>
      <c r="D264" s="154">
        <v>3391</v>
      </c>
      <c r="E264" s="154">
        <v>2148</v>
      </c>
      <c r="F264" s="154">
        <v>2665</v>
      </c>
      <c r="G264" s="154">
        <v>3402</v>
      </c>
      <c r="H264" s="154">
        <v>2805</v>
      </c>
      <c r="I264" s="154">
        <v>4608</v>
      </c>
      <c r="J264" s="154">
        <v>4273</v>
      </c>
      <c r="K264" s="154">
        <v>3345</v>
      </c>
      <c r="L264" s="154">
        <v>3119</v>
      </c>
      <c r="M264" s="154">
        <v>2731</v>
      </c>
    </row>
    <row r="265" spans="1:13" x14ac:dyDescent="0.25">
      <c r="A265" s="25" t="s">
        <v>46</v>
      </c>
      <c r="B265" s="154">
        <v>11</v>
      </c>
      <c r="C265" s="154">
        <v>8</v>
      </c>
      <c r="D265" s="154">
        <v>15</v>
      </c>
      <c r="E265" s="154">
        <v>10</v>
      </c>
      <c r="F265" s="154">
        <v>7</v>
      </c>
      <c r="G265" s="154">
        <v>13</v>
      </c>
      <c r="H265" s="154">
        <v>7</v>
      </c>
      <c r="I265" s="154">
        <v>21</v>
      </c>
      <c r="J265" s="154">
        <v>17</v>
      </c>
      <c r="K265" s="154">
        <v>18</v>
      </c>
      <c r="L265" s="154">
        <v>13</v>
      </c>
      <c r="M265" s="154">
        <v>10</v>
      </c>
    </row>
    <row r="266" spans="1:13" x14ac:dyDescent="0.25">
      <c r="A266" s="25" t="s">
        <v>47</v>
      </c>
      <c r="B266" s="90" t="s">
        <v>547</v>
      </c>
      <c r="C266" s="90" t="s">
        <v>547</v>
      </c>
      <c r="D266" s="90" t="s">
        <v>547</v>
      </c>
      <c r="E266" s="90">
        <v>0</v>
      </c>
      <c r="F266" s="90" t="s">
        <v>547</v>
      </c>
      <c r="G266" s="90">
        <v>0</v>
      </c>
      <c r="H266" s="90">
        <v>0</v>
      </c>
      <c r="I266" s="90">
        <v>0</v>
      </c>
      <c r="J266" s="90">
        <v>0</v>
      </c>
      <c r="K266" s="90">
        <v>0</v>
      </c>
      <c r="L266" s="90">
        <v>1.6E-2</v>
      </c>
      <c r="M266" s="90">
        <v>0</v>
      </c>
    </row>
    <row r="267" spans="1:13" x14ac:dyDescent="0.25">
      <c r="A267" s="26" t="s">
        <v>49</v>
      </c>
      <c r="B267" s="152">
        <v>2553</v>
      </c>
      <c r="C267" s="152">
        <v>2554</v>
      </c>
      <c r="D267" s="152">
        <v>3504</v>
      </c>
      <c r="E267" s="152">
        <v>2224</v>
      </c>
      <c r="F267" s="152">
        <v>2735</v>
      </c>
      <c r="G267" s="152">
        <v>3504</v>
      </c>
      <c r="H267" s="152">
        <v>2883</v>
      </c>
      <c r="I267" s="152">
        <v>4726</v>
      </c>
      <c r="J267" s="152">
        <v>4392</v>
      </c>
      <c r="K267" s="152">
        <v>3439</v>
      </c>
      <c r="L267" s="152">
        <v>3190</v>
      </c>
      <c r="M267" s="152">
        <v>2811</v>
      </c>
    </row>
    <row r="268" spans="1:13" ht="7.5" customHeight="1" x14ac:dyDescent="0.25">
      <c r="A268" s="26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</row>
    <row r="269" spans="1:13" x14ac:dyDescent="0.25">
      <c r="A269" s="26" t="s">
        <v>50</v>
      </c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</row>
    <row r="270" spans="1:13" x14ac:dyDescent="0.25">
      <c r="A270" s="3" t="s">
        <v>44</v>
      </c>
      <c r="B270" s="154">
        <v>90</v>
      </c>
      <c r="C270" s="154">
        <v>95</v>
      </c>
      <c r="D270" s="154">
        <v>85</v>
      </c>
      <c r="E270" s="154">
        <v>81</v>
      </c>
      <c r="F270" s="154">
        <v>92</v>
      </c>
      <c r="G270" s="154">
        <v>71</v>
      </c>
      <c r="H270" s="154">
        <v>59</v>
      </c>
      <c r="I270" s="154">
        <v>78</v>
      </c>
      <c r="J270" s="154">
        <v>68</v>
      </c>
      <c r="K270" s="154">
        <v>82</v>
      </c>
      <c r="L270" s="154">
        <v>75</v>
      </c>
      <c r="M270" s="154">
        <v>58</v>
      </c>
    </row>
    <row r="271" spans="1:13" x14ac:dyDescent="0.25">
      <c r="A271" s="3" t="s">
        <v>45</v>
      </c>
      <c r="B271" s="154">
        <v>1450</v>
      </c>
      <c r="C271" s="154">
        <v>1486</v>
      </c>
      <c r="D271" s="154">
        <v>1209</v>
      </c>
      <c r="E271" s="154">
        <v>1144</v>
      </c>
      <c r="F271" s="154">
        <v>1285</v>
      </c>
      <c r="G271" s="154">
        <v>1246</v>
      </c>
      <c r="H271" s="154">
        <v>1035</v>
      </c>
      <c r="I271" s="154">
        <v>1289</v>
      </c>
      <c r="J271" s="154">
        <v>1190</v>
      </c>
      <c r="K271" s="154">
        <v>1295</v>
      </c>
      <c r="L271" s="154">
        <v>1187</v>
      </c>
      <c r="M271" s="154">
        <v>959</v>
      </c>
    </row>
    <row r="272" spans="1:13" x14ac:dyDescent="0.25">
      <c r="A272" s="25" t="s">
        <v>46</v>
      </c>
      <c r="B272" s="154">
        <v>32</v>
      </c>
      <c r="C272" s="154">
        <v>42</v>
      </c>
      <c r="D272" s="154">
        <v>24</v>
      </c>
      <c r="E272" s="154">
        <v>28</v>
      </c>
      <c r="F272" s="154">
        <v>29</v>
      </c>
      <c r="G272" s="154">
        <v>32</v>
      </c>
      <c r="H272" s="154">
        <v>26</v>
      </c>
      <c r="I272" s="154">
        <v>29</v>
      </c>
      <c r="J272" s="154">
        <v>27</v>
      </c>
      <c r="K272" s="154">
        <v>29</v>
      </c>
      <c r="L272" s="154">
        <v>29</v>
      </c>
      <c r="M272" s="154">
        <v>24</v>
      </c>
    </row>
    <row r="273" spans="1:13" x14ac:dyDescent="0.25">
      <c r="A273" s="25" t="s">
        <v>47</v>
      </c>
      <c r="B273" s="155">
        <v>438</v>
      </c>
      <c r="C273" s="155">
        <v>527</v>
      </c>
      <c r="D273" s="155">
        <v>476</v>
      </c>
      <c r="E273" s="155">
        <v>426</v>
      </c>
      <c r="F273" s="155">
        <v>420</v>
      </c>
      <c r="G273" s="155">
        <v>413</v>
      </c>
      <c r="H273" s="155">
        <v>328</v>
      </c>
      <c r="I273" s="155">
        <v>451</v>
      </c>
      <c r="J273" s="155">
        <v>403</v>
      </c>
      <c r="K273" s="155">
        <v>470</v>
      </c>
      <c r="L273" s="155">
        <v>529</v>
      </c>
      <c r="M273" s="155">
        <v>375</v>
      </c>
    </row>
    <row r="274" spans="1:13" x14ac:dyDescent="0.25">
      <c r="A274" s="27" t="s">
        <v>4</v>
      </c>
      <c r="B274" s="152">
        <v>2011</v>
      </c>
      <c r="C274" s="152">
        <v>2150</v>
      </c>
      <c r="D274" s="152">
        <v>1794</v>
      </c>
      <c r="E274" s="152">
        <v>1679</v>
      </c>
      <c r="F274" s="152">
        <v>1826</v>
      </c>
      <c r="G274" s="152">
        <v>1761</v>
      </c>
      <c r="H274" s="152">
        <v>1447</v>
      </c>
      <c r="I274" s="152">
        <v>1848</v>
      </c>
      <c r="J274" s="152">
        <v>1688</v>
      </c>
      <c r="K274" s="152">
        <v>1876</v>
      </c>
      <c r="L274" s="152">
        <v>1821</v>
      </c>
      <c r="M274" s="152">
        <v>1416</v>
      </c>
    </row>
    <row r="275" spans="1:13" x14ac:dyDescent="0.25">
      <c r="A275" s="2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</row>
    <row r="276" spans="1:13" x14ac:dyDescent="0.25">
      <c r="A276" s="27" t="s">
        <v>2</v>
      </c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</row>
    <row r="277" spans="1:13" x14ac:dyDescent="0.25">
      <c r="A277" s="3" t="s">
        <v>44</v>
      </c>
      <c r="B277" s="154">
        <v>13</v>
      </c>
      <c r="C277" s="154">
        <v>12</v>
      </c>
      <c r="D277" s="154">
        <v>14</v>
      </c>
      <c r="E277" s="154">
        <v>10</v>
      </c>
      <c r="F277" s="154">
        <v>11</v>
      </c>
      <c r="G277" s="154">
        <v>13</v>
      </c>
      <c r="H277" s="154">
        <v>9</v>
      </c>
      <c r="I277" s="154">
        <v>13</v>
      </c>
      <c r="J277" s="154">
        <v>19</v>
      </c>
      <c r="K277" s="154">
        <v>11</v>
      </c>
      <c r="L277" s="154">
        <v>14</v>
      </c>
      <c r="M277" s="154">
        <v>11</v>
      </c>
    </row>
    <row r="278" spans="1:13" x14ac:dyDescent="0.25">
      <c r="A278" s="3" t="s">
        <v>45</v>
      </c>
      <c r="B278" s="154">
        <v>908</v>
      </c>
      <c r="C278" s="154">
        <v>898</v>
      </c>
      <c r="D278" s="154">
        <v>954</v>
      </c>
      <c r="E278" s="154">
        <v>766</v>
      </c>
      <c r="F278" s="154">
        <v>935</v>
      </c>
      <c r="G278" s="154">
        <v>930</v>
      </c>
      <c r="H278" s="154">
        <v>856</v>
      </c>
      <c r="I278" s="154">
        <v>949</v>
      </c>
      <c r="J278" s="154">
        <v>1020</v>
      </c>
      <c r="K278" s="154">
        <v>882</v>
      </c>
      <c r="L278" s="154">
        <v>770</v>
      </c>
      <c r="M278" s="154">
        <v>666</v>
      </c>
    </row>
    <row r="279" spans="1:13" x14ac:dyDescent="0.25">
      <c r="A279" s="25" t="s">
        <v>46</v>
      </c>
      <c r="B279" s="154">
        <v>17</v>
      </c>
      <c r="C279" s="154">
        <v>22</v>
      </c>
      <c r="D279" s="154">
        <v>33</v>
      </c>
      <c r="E279" s="154">
        <v>19</v>
      </c>
      <c r="F279" s="154">
        <v>25</v>
      </c>
      <c r="G279" s="154">
        <v>33</v>
      </c>
      <c r="H279" s="154">
        <v>19</v>
      </c>
      <c r="I279" s="154">
        <v>27</v>
      </c>
      <c r="J279" s="154">
        <v>42</v>
      </c>
      <c r="K279" s="154">
        <v>33</v>
      </c>
      <c r="L279" s="154">
        <v>27</v>
      </c>
      <c r="M279" s="154">
        <v>45</v>
      </c>
    </row>
    <row r="280" spans="1:13" x14ac:dyDescent="0.25">
      <c r="A280" s="25" t="s">
        <v>47</v>
      </c>
      <c r="B280" s="155">
        <v>1</v>
      </c>
      <c r="C280" s="155">
        <v>1</v>
      </c>
      <c r="D280" s="155">
        <v>1.413</v>
      </c>
      <c r="E280" s="155">
        <v>1.605</v>
      </c>
      <c r="F280" s="155">
        <v>1</v>
      </c>
      <c r="G280" s="155">
        <v>1.8120000000000001</v>
      </c>
      <c r="H280" s="155">
        <v>1</v>
      </c>
      <c r="I280" s="155">
        <v>2.093</v>
      </c>
      <c r="J280" s="155">
        <v>1.377</v>
      </c>
      <c r="K280" s="155">
        <v>0.59499999999999997</v>
      </c>
      <c r="L280" s="155">
        <v>0.623</v>
      </c>
      <c r="M280" s="155">
        <v>1</v>
      </c>
    </row>
    <row r="281" spans="1:13" x14ac:dyDescent="0.25">
      <c r="A281" s="26" t="s">
        <v>51</v>
      </c>
      <c r="B281" s="152">
        <v>939</v>
      </c>
      <c r="C281" s="152">
        <v>933</v>
      </c>
      <c r="D281" s="152">
        <v>1003</v>
      </c>
      <c r="E281" s="152">
        <v>796</v>
      </c>
      <c r="F281" s="152">
        <v>972</v>
      </c>
      <c r="G281" s="152">
        <v>977</v>
      </c>
      <c r="H281" s="152">
        <v>885</v>
      </c>
      <c r="I281" s="152">
        <v>991</v>
      </c>
      <c r="J281" s="152">
        <v>1083</v>
      </c>
      <c r="K281" s="152">
        <v>926</v>
      </c>
      <c r="L281" s="152">
        <v>811</v>
      </c>
      <c r="M281" s="152">
        <v>724</v>
      </c>
    </row>
    <row r="282" spans="1:13" x14ac:dyDescent="0.25">
      <c r="A282" s="26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</row>
    <row r="283" spans="1:13" x14ac:dyDescent="0.25">
      <c r="A283" s="26" t="s">
        <v>3</v>
      </c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</row>
    <row r="284" spans="1:13" x14ac:dyDescent="0.25">
      <c r="A284" s="3" t="s">
        <v>44</v>
      </c>
      <c r="B284" s="154">
        <v>260</v>
      </c>
      <c r="C284" s="154">
        <v>287</v>
      </c>
      <c r="D284" s="154">
        <v>258</v>
      </c>
      <c r="E284" s="154">
        <v>272</v>
      </c>
      <c r="F284" s="154">
        <v>228</v>
      </c>
      <c r="G284" s="154">
        <v>272</v>
      </c>
      <c r="H284" s="154">
        <v>231</v>
      </c>
      <c r="I284" s="154">
        <v>244</v>
      </c>
      <c r="J284" s="154">
        <v>272</v>
      </c>
      <c r="K284" s="154">
        <v>230</v>
      </c>
      <c r="L284" s="154">
        <v>213</v>
      </c>
      <c r="M284" s="154">
        <v>160</v>
      </c>
    </row>
    <row r="285" spans="1:13" x14ac:dyDescent="0.25">
      <c r="A285" s="3" t="s">
        <v>45</v>
      </c>
      <c r="B285" s="154">
        <v>763</v>
      </c>
      <c r="C285" s="154">
        <v>978</v>
      </c>
      <c r="D285" s="154">
        <v>821</v>
      </c>
      <c r="E285" s="154">
        <v>969</v>
      </c>
      <c r="F285" s="154">
        <v>714</v>
      </c>
      <c r="G285" s="154">
        <v>908</v>
      </c>
      <c r="H285" s="154">
        <v>703</v>
      </c>
      <c r="I285" s="154">
        <v>756</v>
      </c>
      <c r="J285" s="154">
        <v>808</v>
      </c>
      <c r="K285" s="154">
        <v>810</v>
      </c>
      <c r="L285" s="154">
        <v>859</v>
      </c>
      <c r="M285" s="154">
        <v>637</v>
      </c>
    </row>
    <row r="286" spans="1:13" x14ac:dyDescent="0.25">
      <c r="A286" s="25" t="s">
        <v>46</v>
      </c>
      <c r="B286" s="154">
        <v>27</v>
      </c>
      <c r="C286" s="154">
        <v>41</v>
      </c>
      <c r="D286" s="154">
        <v>24</v>
      </c>
      <c r="E286" s="154">
        <v>39</v>
      </c>
      <c r="F286" s="154">
        <v>21</v>
      </c>
      <c r="G286" s="154">
        <v>42</v>
      </c>
      <c r="H286" s="154">
        <v>17</v>
      </c>
      <c r="I286" s="154">
        <v>25</v>
      </c>
      <c r="J286" s="154">
        <v>21</v>
      </c>
      <c r="K286" s="154">
        <v>30</v>
      </c>
      <c r="L286" s="154">
        <v>34</v>
      </c>
      <c r="M286" s="154">
        <v>20</v>
      </c>
    </row>
    <row r="287" spans="1:13" x14ac:dyDescent="0.25">
      <c r="A287" s="25" t="s">
        <v>47</v>
      </c>
      <c r="B287" s="155">
        <v>5</v>
      </c>
      <c r="C287" s="155">
        <v>9</v>
      </c>
      <c r="D287" s="155">
        <v>4</v>
      </c>
      <c r="E287" s="155">
        <v>4.625</v>
      </c>
      <c r="F287" s="155">
        <v>4</v>
      </c>
      <c r="G287" s="155">
        <v>5.26</v>
      </c>
      <c r="H287" s="155">
        <v>4</v>
      </c>
      <c r="I287" s="155">
        <v>4.9610000000000003</v>
      </c>
      <c r="J287" s="155">
        <v>6</v>
      </c>
      <c r="K287" s="155">
        <v>8.5090000000000003</v>
      </c>
      <c r="L287" s="155">
        <v>6</v>
      </c>
      <c r="M287" s="155">
        <v>4</v>
      </c>
    </row>
    <row r="288" spans="1:13" x14ac:dyDescent="0.25">
      <c r="A288" s="26" t="s">
        <v>670</v>
      </c>
      <c r="B288" s="152">
        <v>1056</v>
      </c>
      <c r="C288" s="152">
        <v>1315</v>
      </c>
      <c r="D288" s="152">
        <v>1108</v>
      </c>
      <c r="E288" s="152">
        <v>1284</v>
      </c>
      <c r="F288" s="152">
        <v>967</v>
      </c>
      <c r="G288" s="152">
        <v>1228</v>
      </c>
      <c r="H288" s="152">
        <v>955</v>
      </c>
      <c r="I288" s="152">
        <v>1030</v>
      </c>
      <c r="J288" s="152">
        <v>1107</v>
      </c>
      <c r="K288" s="152">
        <v>1078</v>
      </c>
      <c r="L288" s="152">
        <v>1112</v>
      </c>
      <c r="M288" s="152">
        <v>821</v>
      </c>
    </row>
    <row r="289" spans="1:22" x14ac:dyDescent="0.25">
      <c r="A289" s="26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</row>
    <row r="290" spans="1:22" x14ac:dyDescent="0.25">
      <c r="A290" s="26" t="s">
        <v>52</v>
      </c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</row>
    <row r="291" spans="1:22" x14ac:dyDescent="0.25">
      <c r="A291" s="3" t="s">
        <v>44</v>
      </c>
      <c r="B291" s="154">
        <v>31</v>
      </c>
      <c r="C291" s="154">
        <v>27</v>
      </c>
      <c r="D291" s="154">
        <v>25</v>
      </c>
      <c r="E291" s="154">
        <v>27</v>
      </c>
      <c r="F291" s="154">
        <v>27</v>
      </c>
      <c r="G291" s="154">
        <v>20</v>
      </c>
      <c r="H291" s="154">
        <v>23</v>
      </c>
      <c r="I291" s="154">
        <v>37</v>
      </c>
      <c r="J291" s="154">
        <v>29</v>
      </c>
      <c r="K291" s="154">
        <v>20</v>
      </c>
      <c r="L291" s="154">
        <v>25</v>
      </c>
      <c r="M291" s="154">
        <v>17</v>
      </c>
    </row>
    <row r="292" spans="1:22" x14ac:dyDescent="0.25">
      <c r="A292" s="3" t="s">
        <v>45</v>
      </c>
      <c r="B292" s="154">
        <v>358</v>
      </c>
      <c r="C292" s="154">
        <v>306</v>
      </c>
      <c r="D292" s="154">
        <v>322</v>
      </c>
      <c r="E292" s="154">
        <v>377</v>
      </c>
      <c r="F292" s="154">
        <v>414</v>
      </c>
      <c r="G292" s="154">
        <v>288</v>
      </c>
      <c r="H292" s="154">
        <v>328</v>
      </c>
      <c r="I292" s="154">
        <v>449</v>
      </c>
      <c r="J292" s="154">
        <v>391</v>
      </c>
      <c r="K292" s="154">
        <v>263</v>
      </c>
      <c r="L292" s="154">
        <v>326</v>
      </c>
      <c r="M292" s="154">
        <v>231</v>
      </c>
    </row>
    <row r="293" spans="1:22" x14ac:dyDescent="0.25">
      <c r="A293" s="25" t="s">
        <v>46</v>
      </c>
      <c r="B293" s="154">
        <v>10</v>
      </c>
      <c r="C293" s="154">
        <v>7</v>
      </c>
      <c r="D293" s="154">
        <v>8</v>
      </c>
      <c r="E293" s="154">
        <v>9</v>
      </c>
      <c r="F293" s="154">
        <v>8</v>
      </c>
      <c r="G293" s="154">
        <v>7</v>
      </c>
      <c r="H293" s="154">
        <v>9</v>
      </c>
      <c r="I293" s="154">
        <v>11</v>
      </c>
      <c r="J293" s="154">
        <v>10</v>
      </c>
      <c r="K293" s="154">
        <v>6</v>
      </c>
      <c r="L293" s="154">
        <v>9</v>
      </c>
      <c r="M293" s="154">
        <v>6</v>
      </c>
    </row>
    <row r="294" spans="1:22" x14ac:dyDescent="0.25">
      <c r="A294" s="25" t="s">
        <v>47</v>
      </c>
      <c r="B294" s="155">
        <v>13</v>
      </c>
      <c r="C294" s="155">
        <v>12</v>
      </c>
      <c r="D294" s="155">
        <v>11</v>
      </c>
      <c r="E294" s="155">
        <v>11</v>
      </c>
      <c r="F294" s="155">
        <v>13</v>
      </c>
      <c r="G294" s="155">
        <v>12</v>
      </c>
      <c r="H294" s="155">
        <v>18</v>
      </c>
      <c r="I294" s="155">
        <v>26</v>
      </c>
      <c r="J294" s="155">
        <v>23</v>
      </c>
      <c r="K294" s="155">
        <v>13</v>
      </c>
      <c r="L294" s="155">
        <v>14</v>
      </c>
      <c r="M294" s="155">
        <v>14</v>
      </c>
    </row>
    <row r="295" spans="1:22" x14ac:dyDescent="0.25">
      <c r="A295" s="27" t="s">
        <v>5</v>
      </c>
      <c r="B295" s="152">
        <v>412</v>
      </c>
      <c r="C295" s="152">
        <v>352</v>
      </c>
      <c r="D295" s="152">
        <v>366</v>
      </c>
      <c r="E295" s="152">
        <v>424</v>
      </c>
      <c r="F295" s="152">
        <v>463</v>
      </c>
      <c r="G295" s="152">
        <v>326</v>
      </c>
      <c r="H295" s="152">
        <v>377</v>
      </c>
      <c r="I295" s="152">
        <v>522</v>
      </c>
      <c r="J295" s="152">
        <v>453</v>
      </c>
      <c r="K295" s="152">
        <v>303</v>
      </c>
      <c r="L295" s="152">
        <v>373</v>
      </c>
      <c r="M295" s="152">
        <v>268</v>
      </c>
    </row>
    <row r="296" spans="1:22" x14ac:dyDescent="0.25">
      <c r="A296" s="27"/>
    </row>
    <row r="297" spans="1:22" ht="15.75" thickBot="1" x14ac:dyDescent="0.3">
      <c r="A297" s="3"/>
    </row>
    <row r="298" spans="1:22" ht="15.75" thickBot="1" x14ac:dyDescent="0.3">
      <c r="A298" s="26" t="s">
        <v>53</v>
      </c>
      <c r="B298" s="184">
        <v>40544</v>
      </c>
      <c r="C298" s="182">
        <v>40585</v>
      </c>
      <c r="D298" s="182">
        <v>40612</v>
      </c>
      <c r="E298" s="182">
        <v>40644</v>
      </c>
      <c r="F298" s="182">
        <v>40674</v>
      </c>
      <c r="G298" s="182">
        <v>40705</v>
      </c>
      <c r="H298" s="182">
        <v>40725</v>
      </c>
      <c r="I298" s="182">
        <v>40766</v>
      </c>
      <c r="J298" s="182">
        <v>40797</v>
      </c>
      <c r="K298" s="182">
        <v>40827</v>
      </c>
      <c r="L298" s="182">
        <v>40858</v>
      </c>
      <c r="M298" s="183">
        <v>40888</v>
      </c>
    </row>
    <row r="299" spans="1:22" x14ac:dyDescent="0.25">
      <c r="A299" s="3" t="s">
        <v>44</v>
      </c>
      <c r="B299" s="154">
        <v>1263</v>
      </c>
      <c r="C299" s="154">
        <v>1709</v>
      </c>
      <c r="D299" s="154">
        <v>1445</v>
      </c>
      <c r="E299" s="157">
        <v>1337</v>
      </c>
      <c r="F299" s="154">
        <v>1369</v>
      </c>
      <c r="G299" s="157">
        <v>1466</v>
      </c>
      <c r="H299" s="157">
        <v>1332</v>
      </c>
      <c r="I299" s="157">
        <v>1884</v>
      </c>
      <c r="J299" s="157">
        <v>1413</v>
      </c>
      <c r="K299" s="157">
        <v>1203</v>
      </c>
      <c r="L299" s="157">
        <v>1422</v>
      </c>
      <c r="M299" s="154">
        <v>894</v>
      </c>
    </row>
    <row r="300" spans="1:22" x14ac:dyDescent="0.25">
      <c r="A300" s="3" t="s">
        <v>45</v>
      </c>
      <c r="B300" s="154">
        <v>10379</v>
      </c>
      <c r="C300" s="154">
        <v>12160</v>
      </c>
      <c r="D300" s="154">
        <v>12212</v>
      </c>
      <c r="E300" s="154">
        <v>10125</v>
      </c>
      <c r="F300" s="154">
        <v>11455</v>
      </c>
      <c r="G300" s="154">
        <v>12661</v>
      </c>
      <c r="H300" s="154">
        <v>10768</v>
      </c>
      <c r="I300" s="154">
        <v>14420</v>
      </c>
      <c r="J300" s="154">
        <v>11932</v>
      </c>
      <c r="K300" s="154">
        <v>10514</v>
      </c>
      <c r="L300" s="154">
        <v>10961</v>
      </c>
      <c r="M300" s="154">
        <v>8117</v>
      </c>
    </row>
    <row r="301" spans="1:22" x14ac:dyDescent="0.25">
      <c r="A301" s="25" t="s">
        <v>46</v>
      </c>
      <c r="B301" s="154">
        <v>182</v>
      </c>
      <c r="C301" s="154">
        <v>254</v>
      </c>
      <c r="D301" s="154">
        <v>234</v>
      </c>
      <c r="E301" s="154">
        <v>237</v>
      </c>
      <c r="F301" s="154">
        <v>194</v>
      </c>
      <c r="G301" s="154">
        <v>294</v>
      </c>
      <c r="H301" s="154">
        <v>219</v>
      </c>
      <c r="I301" s="154">
        <v>306</v>
      </c>
      <c r="J301" s="154">
        <v>239</v>
      </c>
      <c r="K301" s="154">
        <v>212</v>
      </c>
      <c r="L301" s="154">
        <v>224</v>
      </c>
      <c r="M301" s="154">
        <v>175</v>
      </c>
    </row>
    <row r="302" spans="1:22" x14ac:dyDescent="0.25">
      <c r="A302" s="25" t="s">
        <v>47</v>
      </c>
      <c r="B302" s="155">
        <v>457</v>
      </c>
      <c r="C302" s="155">
        <v>548</v>
      </c>
      <c r="D302" s="155">
        <v>493</v>
      </c>
      <c r="E302" s="154">
        <v>444</v>
      </c>
      <c r="F302" s="155">
        <v>440</v>
      </c>
      <c r="G302" s="154">
        <v>432</v>
      </c>
      <c r="H302" s="154">
        <v>350</v>
      </c>
      <c r="I302" s="154">
        <v>484</v>
      </c>
      <c r="J302" s="154">
        <v>433</v>
      </c>
      <c r="K302" s="154">
        <v>492</v>
      </c>
      <c r="L302" s="154">
        <v>549</v>
      </c>
      <c r="M302" s="155">
        <v>394</v>
      </c>
    </row>
    <row r="303" spans="1:22" x14ac:dyDescent="0.25">
      <c r="A303" s="26" t="s">
        <v>13</v>
      </c>
      <c r="B303" s="152">
        <v>12282</v>
      </c>
      <c r="C303" s="152">
        <v>14672</v>
      </c>
      <c r="D303" s="152">
        <v>14385</v>
      </c>
      <c r="E303" s="152">
        <v>12143</v>
      </c>
      <c r="F303" s="152">
        <v>13458</v>
      </c>
      <c r="G303" s="152">
        <v>14853</v>
      </c>
      <c r="H303" s="152">
        <v>12668</v>
      </c>
      <c r="I303" s="152">
        <v>17095</v>
      </c>
      <c r="J303" s="152">
        <v>14018</v>
      </c>
      <c r="K303" s="152">
        <v>12421</v>
      </c>
      <c r="L303" s="152">
        <v>13156</v>
      </c>
      <c r="M303" s="152">
        <v>9580</v>
      </c>
    </row>
    <row r="304" spans="1:22" ht="15.75" thickBot="1" x14ac:dyDescent="0.3">
      <c r="A304" s="26"/>
      <c r="B304" s="170"/>
      <c r="C304" s="170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80"/>
      <c r="O304" s="180"/>
      <c r="P304" s="180"/>
      <c r="Q304" s="180"/>
      <c r="R304" s="180"/>
      <c r="S304" s="180"/>
      <c r="T304" s="180"/>
      <c r="U304" s="180"/>
      <c r="V304" s="180"/>
    </row>
    <row r="305" spans="1:19" ht="15.75" thickBot="1" x14ac:dyDescent="0.3">
      <c r="A305" s="196" t="s">
        <v>713</v>
      </c>
      <c r="B305" s="184">
        <v>40179</v>
      </c>
      <c r="C305" s="182">
        <v>40219</v>
      </c>
      <c r="D305" s="182">
        <v>40238</v>
      </c>
      <c r="E305" s="182">
        <v>40278</v>
      </c>
      <c r="F305" s="182">
        <v>40308</v>
      </c>
      <c r="G305" s="182">
        <v>40339</v>
      </c>
      <c r="H305" s="182">
        <v>40369</v>
      </c>
      <c r="I305" s="182">
        <v>40400</v>
      </c>
      <c r="J305" s="182">
        <v>40431</v>
      </c>
      <c r="K305" s="182">
        <v>40452</v>
      </c>
      <c r="L305" s="182">
        <v>40483</v>
      </c>
      <c r="M305" s="183">
        <v>40513</v>
      </c>
      <c r="S305" s="109"/>
    </row>
    <row r="306" spans="1:19" x14ac:dyDescent="0.25">
      <c r="A306" s="26" t="s">
        <v>0</v>
      </c>
      <c r="B306" s="170"/>
      <c r="C306" s="170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</row>
    <row r="307" spans="1:19" x14ac:dyDescent="0.25">
      <c r="A307" s="3" t="s">
        <v>44</v>
      </c>
      <c r="B307" s="154">
        <v>878</v>
      </c>
      <c r="C307" s="154">
        <v>915</v>
      </c>
      <c r="D307" s="154">
        <v>883</v>
      </c>
      <c r="E307" s="154">
        <v>1015</v>
      </c>
      <c r="F307" s="154">
        <v>1472</v>
      </c>
      <c r="G307" s="154">
        <v>807</v>
      </c>
      <c r="H307" s="154">
        <v>804</v>
      </c>
      <c r="I307" s="154">
        <v>976</v>
      </c>
      <c r="J307" s="154">
        <v>910</v>
      </c>
      <c r="K307" s="154">
        <v>869</v>
      </c>
      <c r="L307" s="154">
        <v>1194</v>
      </c>
      <c r="M307" s="154">
        <v>823</v>
      </c>
    </row>
    <row r="308" spans="1:19" x14ac:dyDescent="0.25">
      <c r="A308" s="3" t="s">
        <v>45</v>
      </c>
      <c r="B308" s="154">
        <v>3810</v>
      </c>
      <c r="C308" s="154">
        <v>4665</v>
      </c>
      <c r="D308" s="154">
        <v>3983</v>
      </c>
      <c r="E308" s="154">
        <v>4500</v>
      </c>
      <c r="F308" s="154">
        <v>6488</v>
      </c>
      <c r="G308" s="154">
        <v>3806</v>
      </c>
      <c r="H308" s="154">
        <v>3609</v>
      </c>
      <c r="I308" s="154">
        <v>4344</v>
      </c>
      <c r="J308" s="154">
        <v>4127</v>
      </c>
      <c r="K308" s="154">
        <v>3742</v>
      </c>
      <c r="L308" s="154">
        <v>5625</v>
      </c>
      <c r="M308" s="154">
        <v>4110</v>
      </c>
    </row>
    <row r="309" spans="1:19" x14ac:dyDescent="0.25">
      <c r="A309" s="25" t="s">
        <v>46</v>
      </c>
      <c r="B309" s="154">
        <v>73</v>
      </c>
      <c r="C309" s="154">
        <v>91</v>
      </c>
      <c r="D309" s="154">
        <v>95</v>
      </c>
      <c r="E309" s="154">
        <v>90</v>
      </c>
      <c r="F309" s="154">
        <v>145</v>
      </c>
      <c r="G309" s="154">
        <v>84</v>
      </c>
      <c r="H309" s="154">
        <v>72</v>
      </c>
      <c r="I309" s="154">
        <v>107</v>
      </c>
      <c r="J309" s="154">
        <v>94</v>
      </c>
      <c r="K309" s="154">
        <v>110</v>
      </c>
      <c r="L309" s="154">
        <v>152</v>
      </c>
      <c r="M309" s="154">
        <v>98</v>
      </c>
    </row>
    <row r="310" spans="1:19" x14ac:dyDescent="0.25">
      <c r="A310" s="25" t="s">
        <v>47</v>
      </c>
      <c r="B310" s="90"/>
      <c r="C310" s="90"/>
      <c r="D310" s="90"/>
      <c r="E310" s="90"/>
      <c r="F310" s="90"/>
      <c r="G310" s="90"/>
      <c r="H310" s="90"/>
      <c r="I310" s="90"/>
      <c r="J310" s="90"/>
      <c r="K310" s="90">
        <v>0</v>
      </c>
      <c r="L310" s="90">
        <v>0</v>
      </c>
      <c r="M310" s="90">
        <v>0</v>
      </c>
    </row>
    <row r="311" spans="1:19" x14ac:dyDescent="0.25">
      <c r="A311" s="26" t="s">
        <v>48</v>
      </c>
      <c r="B311" s="152">
        <v>4761</v>
      </c>
      <c r="C311" s="152">
        <v>5671</v>
      </c>
      <c r="D311" s="152">
        <v>4961</v>
      </c>
      <c r="E311" s="152">
        <v>5605</v>
      </c>
      <c r="F311" s="152">
        <v>8105</v>
      </c>
      <c r="G311" s="152">
        <v>4697</v>
      </c>
      <c r="H311" s="152">
        <v>4484</v>
      </c>
      <c r="I311" s="152">
        <v>5427</v>
      </c>
      <c r="J311" s="152">
        <v>5130</v>
      </c>
      <c r="K311" s="152">
        <v>4722</v>
      </c>
      <c r="L311" s="152">
        <v>6971</v>
      </c>
      <c r="M311" s="152">
        <v>5031</v>
      </c>
    </row>
    <row r="312" spans="1:19" x14ac:dyDescent="0.25">
      <c r="A312" s="3"/>
      <c r="B312" s="77"/>
      <c r="C312" s="77"/>
      <c r="F312" s="109"/>
      <c r="G312" s="109"/>
      <c r="H312" s="109"/>
      <c r="I312" s="109"/>
      <c r="J312" s="109"/>
      <c r="K312" s="77"/>
      <c r="L312" s="77"/>
      <c r="M312" s="77"/>
    </row>
    <row r="313" spans="1:19" x14ac:dyDescent="0.25">
      <c r="A313" s="27" t="s">
        <v>1</v>
      </c>
      <c r="B313" s="77"/>
      <c r="C313" s="77"/>
      <c r="K313" s="77"/>
      <c r="L313" s="77"/>
      <c r="M313" s="77"/>
    </row>
    <row r="314" spans="1:19" x14ac:dyDescent="0.25">
      <c r="A314" s="3" t="s">
        <v>44</v>
      </c>
      <c r="B314" s="154">
        <v>65</v>
      </c>
      <c r="C314" s="154">
        <v>68</v>
      </c>
      <c r="D314" s="154">
        <v>86</v>
      </c>
      <c r="E314" s="154">
        <v>58</v>
      </c>
      <c r="F314" s="154">
        <v>100</v>
      </c>
      <c r="G314" s="154">
        <v>100</v>
      </c>
      <c r="H314" s="154">
        <v>70</v>
      </c>
      <c r="I314" s="154">
        <v>59</v>
      </c>
      <c r="J314" s="154">
        <v>95</v>
      </c>
      <c r="K314" s="154">
        <v>59</v>
      </c>
      <c r="L314" s="154">
        <v>76</v>
      </c>
      <c r="M314" s="154">
        <v>83</v>
      </c>
    </row>
    <row r="315" spans="1:19" x14ac:dyDescent="0.25">
      <c r="A315" s="3" t="s">
        <v>45</v>
      </c>
      <c r="B315" s="154">
        <v>2785</v>
      </c>
      <c r="C315" s="154">
        <v>2878</v>
      </c>
      <c r="D315" s="154">
        <v>2567</v>
      </c>
      <c r="E315" s="154">
        <v>2523</v>
      </c>
      <c r="F315" s="154">
        <v>4116</v>
      </c>
      <c r="G315" s="154">
        <v>3507</v>
      </c>
      <c r="H315" s="154">
        <v>2771</v>
      </c>
      <c r="I315" s="154">
        <v>2515</v>
      </c>
      <c r="J315" s="154">
        <v>2896</v>
      </c>
      <c r="K315" s="154">
        <v>2590</v>
      </c>
      <c r="L315" s="154">
        <v>2762</v>
      </c>
      <c r="M315" s="154">
        <v>2055</v>
      </c>
    </row>
    <row r="316" spans="1:19" x14ac:dyDescent="0.25">
      <c r="A316" s="25" t="s">
        <v>46</v>
      </c>
      <c r="B316" s="154">
        <v>11</v>
      </c>
      <c r="C316" s="154">
        <v>10</v>
      </c>
      <c r="D316" s="154">
        <v>9</v>
      </c>
      <c r="E316" s="154">
        <v>8</v>
      </c>
      <c r="F316" s="154">
        <v>12</v>
      </c>
      <c r="G316" s="154">
        <v>10</v>
      </c>
      <c r="H316" s="154">
        <v>8</v>
      </c>
      <c r="I316" s="154">
        <v>10</v>
      </c>
      <c r="J316" s="154">
        <v>13</v>
      </c>
      <c r="K316" s="154">
        <v>8</v>
      </c>
      <c r="L316" s="154">
        <v>10</v>
      </c>
      <c r="M316" s="154">
        <v>9</v>
      </c>
    </row>
    <row r="317" spans="1:19" x14ac:dyDescent="0.25">
      <c r="A317" s="25" t="s">
        <v>47</v>
      </c>
      <c r="B317" s="90"/>
      <c r="C317" s="90"/>
      <c r="D317" s="90"/>
      <c r="E317" s="90"/>
      <c r="F317" s="90"/>
      <c r="G317" s="156">
        <v>3.5999999999999997E-2</v>
      </c>
      <c r="H317" s="156">
        <v>3.7999999999999999E-2</v>
      </c>
      <c r="I317" s="156"/>
      <c r="J317" s="156"/>
      <c r="K317" s="156">
        <v>0</v>
      </c>
      <c r="L317" s="156">
        <v>0</v>
      </c>
      <c r="M317" s="156">
        <v>0</v>
      </c>
    </row>
    <row r="318" spans="1:19" x14ac:dyDescent="0.25">
      <c r="A318" s="26" t="s">
        <v>49</v>
      </c>
      <c r="B318" s="152">
        <v>2861</v>
      </c>
      <c r="C318" s="152">
        <v>2956</v>
      </c>
      <c r="D318" s="152">
        <v>2662</v>
      </c>
      <c r="E318" s="152">
        <v>2590</v>
      </c>
      <c r="F318" s="152">
        <v>4228</v>
      </c>
      <c r="G318" s="152">
        <v>3617</v>
      </c>
      <c r="H318" s="152">
        <v>2850</v>
      </c>
      <c r="I318" s="152">
        <v>2584</v>
      </c>
      <c r="J318" s="152">
        <v>3004</v>
      </c>
      <c r="K318" s="152">
        <v>2657</v>
      </c>
      <c r="L318" s="152">
        <v>2849</v>
      </c>
      <c r="M318" s="152">
        <v>2147</v>
      </c>
    </row>
    <row r="319" spans="1:19" x14ac:dyDescent="0.25">
      <c r="A319" s="26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</row>
    <row r="320" spans="1:19" x14ac:dyDescent="0.25">
      <c r="A320" s="26" t="s">
        <v>50</v>
      </c>
      <c r="B320" s="77"/>
      <c r="C320" s="77"/>
      <c r="D320" s="77"/>
      <c r="E320" s="77"/>
      <c r="F320" s="77"/>
      <c r="G320" s="168"/>
      <c r="H320" s="168"/>
      <c r="I320" s="168"/>
      <c r="J320" s="168"/>
      <c r="K320" s="77"/>
      <c r="L320" s="77"/>
      <c r="M320" s="77"/>
    </row>
    <row r="321" spans="1:13" x14ac:dyDescent="0.25">
      <c r="A321" s="3" t="s">
        <v>44</v>
      </c>
      <c r="B321" s="154">
        <v>111</v>
      </c>
      <c r="C321" s="154">
        <v>110</v>
      </c>
      <c r="D321" s="154">
        <v>95</v>
      </c>
      <c r="E321" s="154">
        <v>90</v>
      </c>
      <c r="F321" s="154">
        <v>138</v>
      </c>
      <c r="G321" s="154">
        <v>95</v>
      </c>
      <c r="H321" s="154">
        <v>78</v>
      </c>
      <c r="I321" s="154">
        <v>77</v>
      </c>
      <c r="J321" s="154">
        <v>71</v>
      </c>
      <c r="K321" s="154">
        <v>89</v>
      </c>
      <c r="L321" s="154">
        <v>76</v>
      </c>
      <c r="M321" s="154">
        <v>57</v>
      </c>
    </row>
    <row r="322" spans="1:13" x14ac:dyDescent="0.25">
      <c r="A322" s="3" t="s">
        <v>45</v>
      </c>
      <c r="B322" s="154">
        <v>973</v>
      </c>
      <c r="C322" s="154">
        <v>1069</v>
      </c>
      <c r="D322" s="154">
        <v>940</v>
      </c>
      <c r="E322" s="154">
        <v>1247</v>
      </c>
      <c r="F322" s="154">
        <v>1336</v>
      </c>
      <c r="G322" s="154">
        <v>1101</v>
      </c>
      <c r="H322" s="154">
        <v>953</v>
      </c>
      <c r="I322" s="154">
        <v>1112</v>
      </c>
      <c r="J322" s="154">
        <v>1224</v>
      </c>
      <c r="K322" s="154">
        <v>1157</v>
      </c>
      <c r="L322" s="154">
        <v>1110</v>
      </c>
      <c r="M322" s="154">
        <v>1005</v>
      </c>
    </row>
    <row r="323" spans="1:13" x14ac:dyDescent="0.25">
      <c r="A323" s="25" t="s">
        <v>46</v>
      </c>
      <c r="B323" s="154">
        <v>51</v>
      </c>
      <c r="C323" s="154">
        <v>66</v>
      </c>
      <c r="D323" s="154">
        <v>27</v>
      </c>
      <c r="E323" s="154">
        <v>31</v>
      </c>
      <c r="F323" s="154">
        <v>33</v>
      </c>
      <c r="G323" s="154">
        <v>26</v>
      </c>
      <c r="H323" s="154">
        <v>27</v>
      </c>
      <c r="I323" s="154">
        <v>32</v>
      </c>
      <c r="J323" s="154">
        <v>28</v>
      </c>
      <c r="K323" s="154">
        <v>33</v>
      </c>
      <c r="L323" s="154">
        <v>33</v>
      </c>
      <c r="M323" s="154">
        <v>32</v>
      </c>
    </row>
    <row r="324" spans="1:13" x14ac:dyDescent="0.25">
      <c r="A324" s="25" t="s">
        <v>47</v>
      </c>
      <c r="B324" s="155">
        <v>512</v>
      </c>
      <c r="C324" s="155">
        <v>461</v>
      </c>
      <c r="D324" s="155">
        <v>435</v>
      </c>
      <c r="E324" s="155">
        <v>379</v>
      </c>
      <c r="F324" s="155">
        <v>493</v>
      </c>
      <c r="G324" s="155">
        <v>443</v>
      </c>
      <c r="H324" s="155">
        <v>446</v>
      </c>
      <c r="I324" s="155">
        <v>484</v>
      </c>
      <c r="J324" s="155">
        <v>438</v>
      </c>
      <c r="K324" s="155">
        <v>433</v>
      </c>
      <c r="L324" s="155">
        <v>386</v>
      </c>
      <c r="M324" s="155">
        <v>338</v>
      </c>
    </row>
    <row r="325" spans="1:13" x14ac:dyDescent="0.25">
      <c r="A325" s="27" t="s">
        <v>4</v>
      </c>
      <c r="B325" s="152">
        <v>1646</v>
      </c>
      <c r="C325" s="152">
        <v>1706</v>
      </c>
      <c r="D325" s="152">
        <v>1497</v>
      </c>
      <c r="E325" s="152">
        <v>1748</v>
      </c>
      <c r="F325" s="152">
        <v>2000</v>
      </c>
      <c r="G325" s="152">
        <v>1665</v>
      </c>
      <c r="H325" s="152">
        <v>1504</v>
      </c>
      <c r="I325" s="152">
        <v>1704</v>
      </c>
      <c r="J325" s="152">
        <v>1761</v>
      </c>
      <c r="K325" s="152">
        <v>1712</v>
      </c>
      <c r="L325" s="152">
        <v>1606</v>
      </c>
      <c r="M325" s="152">
        <v>1433</v>
      </c>
    </row>
    <row r="326" spans="1:13" x14ac:dyDescent="0.25">
      <c r="A326" s="2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</row>
    <row r="327" spans="1:13" x14ac:dyDescent="0.25">
      <c r="A327" s="27" t="s">
        <v>2</v>
      </c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</row>
    <row r="328" spans="1:13" x14ac:dyDescent="0.25">
      <c r="A328" s="3" t="s">
        <v>44</v>
      </c>
      <c r="B328" s="154">
        <v>18</v>
      </c>
      <c r="C328" s="154">
        <v>17</v>
      </c>
      <c r="D328" s="154">
        <v>16</v>
      </c>
      <c r="E328" s="154">
        <v>14</v>
      </c>
      <c r="F328" s="154">
        <v>31</v>
      </c>
      <c r="G328" s="154">
        <v>15</v>
      </c>
      <c r="H328" s="154">
        <v>15</v>
      </c>
      <c r="I328" s="154">
        <v>16</v>
      </c>
      <c r="J328" s="154">
        <v>22</v>
      </c>
      <c r="K328" s="154">
        <v>14</v>
      </c>
      <c r="L328" s="154">
        <v>17</v>
      </c>
      <c r="M328" s="154">
        <v>18</v>
      </c>
    </row>
    <row r="329" spans="1:13" x14ac:dyDescent="0.25">
      <c r="A329" s="3" t="s">
        <v>45</v>
      </c>
      <c r="B329" s="154">
        <v>791</v>
      </c>
      <c r="C329" s="154">
        <v>902</v>
      </c>
      <c r="D329" s="154">
        <v>872</v>
      </c>
      <c r="E329" s="154">
        <v>817</v>
      </c>
      <c r="F329" s="154">
        <v>1250</v>
      </c>
      <c r="G329" s="154">
        <v>946</v>
      </c>
      <c r="H329" s="154">
        <v>802</v>
      </c>
      <c r="I329" s="154">
        <v>789</v>
      </c>
      <c r="J329" s="154">
        <v>902</v>
      </c>
      <c r="K329" s="154">
        <v>861</v>
      </c>
      <c r="L329" s="154">
        <v>930</v>
      </c>
      <c r="M329" s="154">
        <v>770</v>
      </c>
    </row>
    <row r="330" spans="1:13" x14ac:dyDescent="0.25">
      <c r="A330" s="25" t="s">
        <v>46</v>
      </c>
      <c r="B330" s="154">
        <v>12</v>
      </c>
      <c r="C330" s="154">
        <v>13</v>
      </c>
      <c r="D330" s="154">
        <v>19</v>
      </c>
      <c r="E330" s="154">
        <v>11</v>
      </c>
      <c r="F330" s="154">
        <v>25</v>
      </c>
      <c r="G330" s="154">
        <v>20</v>
      </c>
      <c r="H330" s="154">
        <v>15</v>
      </c>
      <c r="I330" s="154">
        <v>13</v>
      </c>
      <c r="J330" s="154">
        <v>27</v>
      </c>
      <c r="K330" s="154">
        <v>14</v>
      </c>
      <c r="L330" s="154">
        <v>17</v>
      </c>
      <c r="M330" s="154">
        <v>23</v>
      </c>
    </row>
    <row r="331" spans="1:13" x14ac:dyDescent="0.25">
      <c r="A331" s="25" t="s">
        <v>47</v>
      </c>
      <c r="B331" s="156">
        <v>3.1E-2</v>
      </c>
      <c r="C331" s="156">
        <v>5.3999999999999999E-2</v>
      </c>
      <c r="D331" s="156">
        <v>4.7E-2</v>
      </c>
      <c r="E331" s="156">
        <v>3.5999999999999997E-2</v>
      </c>
      <c r="F331" s="156">
        <v>0.04</v>
      </c>
      <c r="G331" s="156">
        <v>0.03</v>
      </c>
      <c r="H331" s="156">
        <v>0.04</v>
      </c>
      <c r="I331" s="156">
        <v>5.3999999999999999E-2</v>
      </c>
      <c r="J331" s="156">
        <v>6.8000000000000005E-2</v>
      </c>
      <c r="K331" s="156">
        <v>0.17100000000000001</v>
      </c>
      <c r="L331" s="156">
        <v>0.156</v>
      </c>
      <c r="M331" s="156">
        <v>0.66600000000000004</v>
      </c>
    </row>
    <row r="332" spans="1:13" x14ac:dyDescent="0.25">
      <c r="A332" s="26" t="s">
        <v>51</v>
      </c>
      <c r="B332" s="152">
        <v>820</v>
      </c>
      <c r="C332" s="152">
        <v>931</v>
      </c>
      <c r="D332" s="152">
        <v>907</v>
      </c>
      <c r="E332" s="152">
        <v>842</v>
      </c>
      <c r="F332" s="152">
        <v>1306</v>
      </c>
      <c r="G332" s="152">
        <v>981</v>
      </c>
      <c r="H332" s="152">
        <v>833</v>
      </c>
      <c r="I332" s="152">
        <v>818</v>
      </c>
      <c r="J332" s="152">
        <v>951</v>
      </c>
      <c r="K332" s="152">
        <v>889</v>
      </c>
      <c r="L332" s="152">
        <v>964</v>
      </c>
      <c r="M332" s="152">
        <v>811</v>
      </c>
    </row>
    <row r="333" spans="1:13" x14ac:dyDescent="0.25">
      <c r="A333" s="26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</row>
    <row r="334" spans="1:13" x14ac:dyDescent="0.25">
      <c r="A334" s="26" t="s">
        <v>3</v>
      </c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</row>
    <row r="335" spans="1:13" x14ac:dyDescent="0.25">
      <c r="A335" s="3" t="s">
        <v>44</v>
      </c>
      <c r="B335" s="154">
        <v>213</v>
      </c>
      <c r="C335" s="154">
        <v>216</v>
      </c>
      <c r="D335" s="154">
        <v>178</v>
      </c>
      <c r="E335" s="154">
        <v>207</v>
      </c>
      <c r="F335" s="154">
        <v>187</v>
      </c>
      <c r="G335" s="154">
        <v>229</v>
      </c>
      <c r="H335" s="154">
        <v>212</v>
      </c>
      <c r="I335" s="154">
        <v>232</v>
      </c>
      <c r="J335" s="154">
        <v>268</v>
      </c>
      <c r="K335" s="154">
        <v>274</v>
      </c>
      <c r="L335" s="154">
        <v>311</v>
      </c>
      <c r="M335" s="154">
        <v>197</v>
      </c>
    </row>
    <row r="336" spans="1:13" x14ac:dyDescent="0.25">
      <c r="A336" s="3" t="s">
        <v>45</v>
      </c>
      <c r="B336" s="154">
        <v>535</v>
      </c>
      <c r="C336" s="154">
        <v>668</v>
      </c>
      <c r="D336" s="154">
        <v>491</v>
      </c>
      <c r="E336" s="154">
        <v>659</v>
      </c>
      <c r="F336" s="154">
        <v>520</v>
      </c>
      <c r="G336" s="154">
        <v>665</v>
      </c>
      <c r="H336" s="154">
        <v>620</v>
      </c>
      <c r="I336" s="154">
        <v>701</v>
      </c>
      <c r="J336" s="154">
        <v>702</v>
      </c>
      <c r="K336" s="154">
        <v>799</v>
      </c>
      <c r="L336" s="154">
        <v>907</v>
      </c>
      <c r="M336" s="154">
        <v>606</v>
      </c>
    </row>
    <row r="337" spans="1:13" x14ac:dyDescent="0.25">
      <c r="A337" s="25" t="s">
        <v>46</v>
      </c>
      <c r="B337" s="154">
        <v>23</v>
      </c>
      <c r="C337" s="154">
        <v>30</v>
      </c>
      <c r="D337" s="154">
        <v>20</v>
      </c>
      <c r="E337" s="154">
        <v>26</v>
      </c>
      <c r="F337" s="154">
        <v>21</v>
      </c>
      <c r="G337" s="154">
        <v>33</v>
      </c>
      <c r="H337" s="154">
        <v>23</v>
      </c>
      <c r="I337" s="154">
        <v>27</v>
      </c>
      <c r="J337" s="154">
        <v>26</v>
      </c>
      <c r="K337" s="154">
        <v>36</v>
      </c>
      <c r="L337" s="154">
        <v>41</v>
      </c>
      <c r="M337" s="154">
        <v>28</v>
      </c>
    </row>
    <row r="338" spans="1:13" x14ac:dyDescent="0.25">
      <c r="A338" s="25" t="s">
        <v>47</v>
      </c>
      <c r="B338" s="156">
        <v>0.193</v>
      </c>
      <c r="C338" s="156">
        <v>6.8000000000000005E-2</v>
      </c>
      <c r="D338" s="167">
        <v>3</v>
      </c>
      <c r="E338" s="167">
        <v>2.5</v>
      </c>
      <c r="F338" s="167">
        <v>2.8</v>
      </c>
      <c r="G338" s="167">
        <v>2.8580000000000001</v>
      </c>
      <c r="H338" s="167">
        <v>3</v>
      </c>
      <c r="I338" s="167">
        <v>3</v>
      </c>
      <c r="J338" s="167">
        <v>3.9</v>
      </c>
      <c r="K338" s="167">
        <v>3</v>
      </c>
      <c r="L338" s="167">
        <v>4.0999999999999996</v>
      </c>
      <c r="M338" s="167">
        <v>5</v>
      </c>
    </row>
    <row r="339" spans="1:13" x14ac:dyDescent="0.25">
      <c r="A339" s="26" t="s">
        <v>670</v>
      </c>
      <c r="B339" s="152">
        <v>771</v>
      </c>
      <c r="C339" s="152">
        <v>913</v>
      </c>
      <c r="D339" s="152">
        <v>692</v>
      </c>
      <c r="E339" s="152">
        <v>894</v>
      </c>
      <c r="F339" s="152">
        <v>731</v>
      </c>
      <c r="G339" s="152">
        <v>929</v>
      </c>
      <c r="H339" s="152">
        <v>859</v>
      </c>
      <c r="I339" s="152">
        <v>964</v>
      </c>
      <c r="J339" s="152">
        <v>1000</v>
      </c>
      <c r="K339" s="152">
        <v>1113</v>
      </c>
      <c r="L339" s="152">
        <v>1263</v>
      </c>
      <c r="M339" s="152">
        <v>836</v>
      </c>
    </row>
    <row r="340" spans="1:13" x14ac:dyDescent="0.25">
      <c r="A340" s="26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</row>
    <row r="341" spans="1:13" x14ac:dyDescent="0.25">
      <c r="A341" s="26" t="s">
        <v>52</v>
      </c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</row>
    <row r="342" spans="1:13" x14ac:dyDescent="0.25">
      <c r="A342" s="3" t="s">
        <v>44</v>
      </c>
      <c r="B342" s="154">
        <v>33</v>
      </c>
      <c r="C342" s="154">
        <v>29</v>
      </c>
      <c r="D342" s="154">
        <v>30</v>
      </c>
      <c r="E342" s="154">
        <v>25</v>
      </c>
      <c r="F342" s="154">
        <v>45</v>
      </c>
      <c r="G342" s="154">
        <v>27</v>
      </c>
      <c r="H342" s="154">
        <v>26</v>
      </c>
      <c r="I342" s="154">
        <v>21</v>
      </c>
      <c r="J342" s="154">
        <v>27</v>
      </c>
      <c r="K342" s="154">
        <v>39</v>
      </c>
      <c r="L342" s="154">
        <v>43</v>
      </c>
      <c r="M342" s="154">
        <v>24</v>
      </c>
    </row>
    <row r="343" spans="1:13" x14ac:dyDescent="0.25">
      <c r="A343" s="3" t="s">
        <v>45</v>
      </c>
      <c r="B343" s="154">
        <v>307</v>
      </c>
      <c r="C343" s="154">
        <v>294</v>
      </c>
      <c r="D343" s="154">
        <v>251</v>
      </c>
      <c r="E343" s="154">
        <v>222</v>
      </c>
      <c r="F343" s="154">
        <v>331</v>
      </c>
      <c r="G343" s="154">
        <v>231</v>
      </c>
      <c r="H343" s="154">
        <v>257</v>
      </c>
      <c r="I343" s="154">
        <v>190</v>
      </c>
      <c r="J343" s="154">
        <v>203</v>
      </c>
      <c r="K343" s="154">
        <v>294</v>
      </c>
      <c r="L343" s="154">
        <v>434</v>
      </c>
      <c r="M343" s="154">
        <v>232</v>
      </c>
    </row>
    <row r="344" spans="1:13" x14ac:dyDescent="0.25">
      <c r="A344" s="25" t="s">
        <v>46</v>
      </c>
      <c r="B344" s="154">
        <v>10</v>
      </c>
      <c r="C344" s="154">
        <v>10</v>
      </c>
      <c r="D344" s="154">
        <v>7</v>
      </c>
      <c r="E344" s="154">
        <v>6</v>
      </c>
      <c r="F344" s="154">
        <v>11</v>
      </c>
      <c r="G344" s="154">
        <v>8</v>
      </c>
      <c r="H344" s="154">
        <v>8</v>
      </c>
      <c r="I344" s="154">
        <v>6</v>
      </c>
      <c r="J344" s="154">
        <v>7</v>
      </c>
      <c r="K344" s="154">
        <v>8</v>
      </c>
      <c r="L344" s="154">
        <v>10</v>
      </c>
      <c r="M344" s="154">
        <v>7</v>
      </c>
    </row>
    <row r="345" spans="1:13" x14ac:dyDescent="0.25">
      <c r="A345" s="25" t="s">
        <v>47</v>
      </c>
      <c r="B345" s="155">
        <v>4</v>
      </c>
      <c r="C345" s="155">
        <v>5</v>
      </c>
      <c r="D345" s="155">
        <v>8</v>
      </c>
      <c r="E345" s="155">
        <v>6</v>
      </c>
      <c r="F345" s="155">
        <v>11</v>
      </c>
      <c r="G345" s="155">
        <v>7</v>
      </c>
      <c r="H345" s="155">
        <v>9</v>
      </c>
      <c r="I345" s="155">
        <v>8</v>
      </c>
      <c r="J345" s="155">
        <v>9</v>
      </c>
      <c r="K345" s="155">
        <v>11</v>
      </c>
      <c r="L345" s="155">
        <v>13</v>
      </c>
      <c r="M345" s="155">
        <v>7</v>
      </c>
    </row>
    <row r="346" spans="1:13" x14ac:dyDescent="0.25">
      <c r="A346" s="27" t="s">
        <v>5</v>
      </c>
      <c r="B346" s="152">
        <v>355</v>
      </c>
      <c r="C346" s="152">
        <v>338</v>
      </c>
      <c r="D346" s="152">
        <v>296</v>
      </c>
      <c r="E346" s="152">
        <v>260</v>
      </c>
      <c r="F346" s="152">
        <v>398</v>
      </c>
      <c r="G346" s="152">
        <v>273</v>
      </c>
      <c r="H346" s="152">
        <v>300</v>
      </c>
      <c r="I346" s="152">
        <v>226</v>
      </c>
      <c r="J346" s="152">
        <v>246</v>
      </c>
      <c r="K346" s="152">
        <v>351</v>
      </c>
      <c r="L346" s="152">
        <v>500</v>
      </c>
      <c r="M346" s="152">
        <v>270</v>
      </c>
    </row>
    <row r="347" spans="1:13" x14ac:dyDescent="0.25">
      <c r="A347" s="27"/>
    </row>
    <row r="348" spans="1:13" ht="15.75" thickBot="1" x14ac:dyDescent="0.3">
      <c r="A348" s="3"/>
    </row>
    <row r="349" spans="1:13" ht="15.75" thickBot="1" x14ac:dyDescent="0.3">
      <c r="A349" s="26" t="s">
        <v>53</v>
      </c>
      <c r="B349" s="184">
        <v>40179</v>
      </c>
      <c r="C349" s="182">
        <v>40219</v>
      </c>
      <c r="D349" s="182">
        <v>40238</v>
      </c>
      <c r="E349" s="182">
        <v>40278</v>
      </c>
      <c r="F349" s="182">
        <v>40308</v>
      </c>
      <c r="G349" s="182">
        <v>40339</v>
      </c>
      <c r="H349" s="182">
        <v>40369</v>
      </c>
      <c r="I349" s="182">
        <v>40400</v>
      </c>
      <c r="J349" s="182">
        <v>40431</v>
      </c>
      <c r="K349" s="182">
        <v>40452</v>
      </c>
      <c r="L349" s="182">
        <v>40483</v>
      </c>
      <c r="M349" s="183">
        <v>40513</v>
      </c>
    </row>
    <row r="350" spans="1:13" x14ac:dyDescent="0.25">
      <c r="A350" s="3" t="s">
        <v>44</v>
      </c>
      <c r="B350" s="157">
        <v>1317</v>
      </c>
      <c r="C350" s="157">
        <v>1354</v>
      </c>
      <c r="D350" s="157">
        <v>1288</v>
      </c>
      <c r="E350" s="157">
        <v>1409</v>
      </c>
      <c r="F350" s="157">
        <v>1974</v>
      </c>
      <c r="G350" s="157">
        <v>1273</v>
      </c>
      <c r="H350" s="157">
        <v>1206</v>
      </c>
      <c r="I350" s="157">
        <v>1380</v>
      </c>
      <c r="J350" s="157">
        <v>1392</v>
      </c>
      <c r="K350" s="157">
        <v>1344</v>
      </c>
      <c r="L350" s="157">
        <v>1717</v>
      </c>
      <c r="M350" s="157">
        <v>1203</v>
      </c>
    </row>
    <row r="351" spans="1:13" x14ac:dyDescent="0.25">
      <c r="A351" s="3" t="s">
        <v>45</v>
      </c>
      <c r="B351" s="154">
        <v>9201</v>
      </c>
      <c r="C351" s="154">
        <v>10476</v>
      </c>
      <c r="D351" s="154">
        <v>9105</v>
      </c>
      <c r="E351" s="154">
        <v>9970</v>
      </c>
      <c r="F351" s="154">
        <v>14041</v>
      </c>
      <c r="G351" s="154">
        <v>10256</v>
      </c>
      <c r="H351" s="154">
        <v>9012</v>
      </c>
      <c r="I351" s="154">
        <v>9652</v>
      </c>
      <c r="J351" s="154">
        <v>10054</v>
      </c>
      <c r="K351" s="154">
        <v>9444</v>
      </c>
      <c r="L351" s="154">
        <v>11769</v>
      </c>
      <c r="M351" s="154">
        <v>8777</v>
      </c>
    </row>
    <row r="352" spans="1:13" x14ac:dyDescent="0.25">
      <c r="A352" s="25" t="s">
        <v>46</v>
      </c>
      <c r="B352" s="154">
        <v>179</v>
      </c>
      <c r="C352" s="154">
        <v>218</v>
      </c>
      <c r="D352" s="154">
        <v>177</v>
      </c>
      <c r="E352" s="154">
        <v>172</v>
      </c>
      <c r="F352" s="154">
        <v>246</v>
      </c>
      <c r="G352" s="154">
        <v>181</v>
      </c>
      <c r="H352" s="154">
        <v>153</v>
      </c>
      <c r="I352" s="154">
        <v>196</v>
      </c>
      <c r="J352" s="154">
        <v>195</v>
      </c>
      <c r="K352" s="154">
        <v>209</v>
      </c>
      <c r="L352" s="154">
        <v>263</v>
      </c>
      <c r="M352" s="154">
        <v>196</v>
      </c>
    </row>
    <row r="353" spans="1:13" x14ac:dyDescent="0.25">
      <c r="A353" s="25" t="s">
        <v>47</v>
      </c>
      <c r="B353" s="154">
        <v>516</v>
      </c>
      <c r="C353" s="154">
        <v>467</v>
      </c>
      <c r="D353" s="154">
        <v>446</v>
      </c>
      <c r="E353" s="154">
        <v>388</v>
      </c>
      <c r="F353" s="154">
        <v>507</v>
      </c>
      <c r="G353" s="154">
        <v>452</v>
      </c>
      <c r="H353" s="154">
        <v>459</v>
      </c>
      <c r="I353" s="154">
        <v>495</v>
      </c>
      <c r="J353" s="154">
        <v>450</v>
      </c>
      <c r="K353" s="154">
        <v>447</v>
      </c>
      <c r="L353" s="154">
        <v>403</v>
      </c>
      <c r="M353" s="154">
        <v>351</v>
      </c>
    </row>
    <row r="354" spans="1:13" x14ac:dyDescent="0.25">
      <c r="A354" s="26" t="s">
        <v>13</v>
      </c>
      <c r="B354" s="152">
        <v>11213</v>
      </c>
      <c r="C354" s="152">
        <v>12515</v>
      </c>
      <c r="D354" s="152">
        <v>11016</v>
      </c>
      <c r="E354" s="152">
        <v>11939</v>
      </c>
      <c r="F354" s="152">
        <v>16768</v>
      </c>
      <c r="G354" s="152">
        <v>12162</v>
      </c>
      <c r="H354" s="152">
        <v>10829</v>
      </c>
      <c r="I354" s="152">
        <v>11722</v>
      </c>
      <c r="J354" s="152">
        <v>12092</v>
      </c>
      <c r="K354" s="152">
        <v>11445</v>
      </c>
      <c r="L354" s="152">
        <v>14152</v>
      </c>
      <c r="M354" s="152">
        <v>10528</v>
      </c>
    </row>
    <row r="355" spans="1:13" ht="15.75" x14ac:dyDescent="0.25">
      <c r="A355" s="179">
        <v>2009</v>
      </c>
      <c r="B355" s="302" t="s">
        <v>671</v>
      </c>
      <c r="C355" s="302"/>
      <c r="D355" s="302"/>
      <c r="E355" s="302"/>
      <c r="F355" s="302"/>
      <c r="G355" s="302"/>
      <c r="H355" s="302"/>
      <c r="I355" s="302"/>
      <c r="J355" s="302"/>
      <c r="K355" s="302"/>
      <c r="L355" s="302"/>
      <c r="M355" s="302"/>
    </row>
    <row r="356" spans="1:13" ht="15.75" thickBot="1" x14ac:dyDescent="0.3">
      <c r="A356" s="3"/>
    </row>
    <row r="357" spans="1:13" ht="15.75" thickBot="1" x14ac:dyDescent="0.3">
      <c r="A357" s="26" t="s">
        <v>0</v>
      </c>
      <c r="B357" s="184">
        <v>39814</v>
      </c>
      <c r="C357" s="182">
        <v>39845</v>
      </c>
      <c r="D357" s="182">
        <v>39873</v>
      </c>
      <c r="E357" s="182">
        <v>39904</v>
      </c>
      <c r="F357" s="182">
        <v>39934</v>
      </c>
      <c r="G357" s="182">
        <v>39965</v>
      </c>
      <c r="H357" s="182">
        <v>39995</v>
      </c>
      <c r="I357" s="182">
        <v>40026</v>
      </c>
      <c r="J357" s="182">
        <v>40057</v>
      </c>
      <c r="K357" s="182">
        <v>40087</v>
      </c>
      <c r="L357" s="182">
        <v>40126</v>
      </c>
      <c r="M357" s="183">
        <v>40148</v>
      </c>
    </row>
    <row r="358" spans="1:13" x14ac:dyDescent="0.25">
      <c r="A358" s="3" t="s">
        <v>44</v>
      </c>
      <c r="B358" s="159">
        <v>866</v>
      </c>
      <c r="C358" s="159">
        <v>910</v>
      </c>
      <c r="D358" s="159">
        <v>800</v>
      </c>
      <c r="E358" s="159">
        <v>707</v>
      </c>
      <c r="F358" s="159">
        <v>1083</v>
      </c>
      <c r="G358" s="159">
        <v>1089</v>
      </c>
      <c r="H358" s="159">
        <v>760</v>
      </c>
      <c r="I358" s="159">
        <v>922</v>
      </c>
      <c r="J358" s="159">
        <v>809</v>
      </c>
      <c r="K358" s="159">
        <v>746</v>
      </c>
      <c r="L358" s="159">
        <v>950</v>
      </c>
      <c r="M358" s="154">
        <v>714</v>
      </c>
    </row>
    <row r="359" spans="1:13" x14ac:dyDescent="0.25">
      <c r="A359" s="3" t="s">
        <v>45</v>
      </c>
      <c r="B359" s="160">
        <v>2619</v>
      </c>
      <c r="C359" s="160">
        <v>3150</v>
      </c>
      <c r="D359" s="160">
        <v>2939</v>
      </c>
      <c r="E359" s="160">
        <v>2551</v>
      </c>
      <c r="F359" s="160">
        <v>3549</v>
      </c>
      <c r="G359" s="160">
        <v>3888</v>
      </c>
      <c r="H359" s="160">
        <v>3325</v>
      </c>
      <c r="I359" s="160">
        <v>3742</v>
      </c>
      <c r="J359" s="160">
        <v>3493</v>
      </c>
      <c r="K359" s="160">
        <v>3666</v>
      </c>
      <c r="L359" s="160">
        <v>3767</v>
      </c>
      <c r="M359" s="154">
        <v>3108</v>
      </c>
    </row>
    <row r="360" spans="1:13" x14ac:dyDescent="0.25">
      <c r="A360" s="25" t="s">
        <v>46</v>
      </c>
      <c r="B360" s="159">
        <v>92</v>
      </c>
      <c r="C360" s="159">
        <v>83</v>
      </c>
      <c r="D360" s="159">
        <v>87</v>
      </c>
      <c r="E360" s="159">
        <v>63</v>
      </c>
      <c r="F360" s="159">
        <v>91</v>
      </c>
      <c r="G360" s="159">
        <v>130</v>
      </c>
      <c r="H360" s="159">
        <v>84</v>
      </c>
      <c r="I360" s="159">
        <v>73</v>
      </c>
      <c r="J360" s="159">
        <v>71</v>
      </c>
      <c r="K360" s="159">
        <v>60</v>
      </c>
      <c r="L360" s="159">
        <v>69</v>
      </c>
      <c r="M360" s="154">
        <v>64</v>
      </c>
    </row>
    <row r="361" spans="1:13" x14ac:dyDescent="0.25">
      <c r="A361" s="25" t="s">
        <v>47</v>
      </c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</row>
    <row r="362" spans="1:13" x14ac:dyDescent="0.25">
      <c r="A362" s="26" t="s">
        <v>48</v>
      </c>
      <c r="B362" s="181">
        <v>3577</v>
      </c>
      <c r="C362" s="181">
        <v>4143</v>
      </c>
      <c r="D362" s="181">
        <v>3825</v>
      </c>
      <c r="E362" s="181">
        <v>3321</v>
      </c>
      <c r="F362" s="181">
        <v>4723</v>
      </c>
      <c r="G362" s="181">
        <v>5107</v>
      </c>
      <c r="H362" s="181">
        <v>4168</v>
      </c>
      <c r="I362" s="181">
        <v>4738</v>
      </c>
      <c r="J362" s="181">
        <v>4373</v>
      </c>
      <c r="K362" s="181">
        <v>4472</v>
      </c>
      <c r="L362" s="181">
        <v>4786</v>
      </c>
      <c r="M362" s="152">
        <v>3886</v>
      </c>
    </row>
    <row r="363" spans="1:13" x14ac:dyDescent="0.25">
      <c r="A363" s="3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</row>
    <row r="364" spans="1:13" x14ac:dyDescent="0.25">
      <c r="A364" s="27" t="s">
        <v>1</v>
      </c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</row>
    <row r="365" spans="1:13" x14ac:dyDescent="0.25">
      <c r="A365" s="3" t="s">
        <v>44</v>
      </c>
      <c r="B365" s="161">
        <v>83</v>
      </c>
      <c r="C365" s="161">
        <v>99</v>
      </c>
      <c r="D365" s="161">
        <v>157</v>
      </c>
      <c r="E365" s="161">
        <v>69</v>
      </c>
      <c r="F365" s="161">
        <v>70</v>
      </c>
      <c r="G365" s="161">
        <v>114</v>
      </c>
      <c r="H365" s="161">
        <v>65</v>
      </c>
      <c r="I365" s="161">
        <v>64</v>
      </c>
      <c r="J365" s="161">
        <v>105</v>
      </c>
      <c r="K365" s="161">
        <v>64</v>
      </c>
      <c r="L365" s="161">
        <v>55</v>
      </c>
      <c r="M365" s="154">
        <v>81</v>
      </c>
    </row>
    <row r="366" spans="1:13" x14ac:dyDescent="0.25">
      <c r="A366" s="3" t="s">
        <v>45</v>
      </c>
      <c r="B366" s="164">
        <v>2892</v>
      </c>
      <c r="C366" s="164">
        <v>3327</v>
      </c>
      <c r="D366" s="164">
        <v>3959</v>
      </c>
      <c r="E366" s="164">
        <v>2969</v>
      </c>
      <c r="F366" s="164">
        <v>2918</v>
      </c>
      <c r="G366" s="164">
        <v>2801</v>
      </c>
      <c r="H366" s="164">
        <v>2460</v>
      </c>
      <c r="I366" s="164">
        <v>2379</v>
      </c>
      <c r="J366" s="164">
        <v>2878</v>
      </c>
      <c r="K366" s="164">
        <v>2752</v>
      </c>
      <c r="L366" s="164">
        <v>2415</v>
      </c>
      <c r="M366" s="154">
        <v>2149</v>
      </c>
    </row>
    <row r="367" spans="1:13" x14ac:dyDescent="0.25">
      <c r="A367" s="25" t="s">
        <v>46</v>
      </c>
      <c r="B367" s="161">
        <v>10</v>
      </c>
      <c r="C367" s="161">
        <v>10</v>
      </c>
      <c r="D367" s="161">
        <v>10</v>
      </c>
      <c r="E367" s="161">
        <v>7</v>
      </c>
      <c r="F367" s="161">
        <v>8</v>
      </c>
      <c r="G367" s="161">
        <v>11</v>
      </c>
      <c r="H367" s="161">
        <v>7</v>
      </c>
      <c r="I367" s="161">
        <v>9</v>
      </c>
      <c r="J367" s="161">
        <v>7</v>
      </c>
      <c r="K367" s="161">
        <v>7</v>
      </c>
      <c r="L367" s="161">
        <v>9</v>
      </c>
      <c r="M367" s="154">
        <v>7</v>
      </c>
    </row>
    <row r="368" spans="1:13" x14ac:dyDescent="0.25">
      <c r="A368" s="25" t="s">
        <v>47</v>
      </c>
      <c r="B368" s="162"/>
      <c r="C368" s="162"/>
      <c r="D368" s="162"/>
      <c r="E368" s="162"/>
      <c r="F368" s="162"/>
      <c r="G368" s="162"/>
      <c r="H368" s="162"/>
      <c r="I368" s="162"/>
      <c r="J368" s="162"/>
      <c r="K368" s="162"/>
      <c r="L368" s="162"/>
      <c r="M368" s="90"/>
    </row>
    <row r="369" spans="1:13" x14ac:dyDescent="0.25">
      <c r="A369" s="26" t="s">
        <v>49</v>
      </c>
      <c r="B369" s="181">
        <v>2985</v>
      </c>
      <c r="C369" s="181">
        <v>3436</v>
      </c>
      <c r="D369" s="181">
        <v>4126</v>
      </c>
      <c r="E369" s="181">
        <v>3045</v>
      </c>
      <c r="F369" s="181">
        <v>2996</v>
      </c>
      <c r="G369" s="181">
        <v>2926</v>
      </c>
      <c r="H369" s="181">
        <v>2532</v>
      </c>
      <c r="I369" s="181">
        <v>2452</v>
      </c>
      <c r="J369" s="181">
        <v>2990</v>
      </c>
      <c r="K369" s="181">
        <v>2824</v>
      </c>
      <c r="L369" s="181">
        <v>2479</v>
      </c>
      <c r="M369" s="152">
        <v>2237</v>
      </c>
    </row>
    <row r="370" spans="1:13" x14ac:dyDescent="0.25">
      <c r="A370" s="26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163"/>
      <c r="M370" s="77"/>
    </row>
    <row r="371" spans="1:13" x14ac:dyDescent="0.25">
      <c r="A371" s="26" t="s">
        <v>50</v>
      </c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163"/>
      <c r="M371" s="77"/>
    </row>
    <row r="372" spans="1:13" x14ac:dyDescent="0.25">
      <c r="A372" s="3" t="s">
        <v>44</v>
      </c>
      <c r="B372" s="161">
        <v>129</v>
      </c>
      <c r="C372" s="161">
        <v>121</v>
      </c>
      <c r="D372" s="161">
        <v>112</v>
      </c>
      <c r="E372" s="161">
        <v>102</v>
      </c>
      <c r="F372" s="161">
        <v>119</v>
      </c>
      <c r="G372" s="161">
        <v>109</v>
      </c>
      <c r="H372" s="161">
        <v>113</v>
      </c>
      <c r="I372" s="161">
        <v>120</v>
      </c>
      <c r="J372" s="161">
        <v>117</v>
      </c>
      <c r="K372" s="161">
        <v>124</v>
      </c>
      <c r="L372" s="161">
        <v>99</v>
      </c>
      <c r="M372" s="154">
        <v>96</v>
      </c>
    </row>
    <row r="373" spans="1:13" x14ac:dyDescent="0.25">
      <c r="A373" s="3" t="s">
        <v>45</v>
      </c>
      <c r="B373" s="161">
        <v>802</v>
      </c>
      <c r="C373" s="161">
        <v>840</v>
      </c>
      <c r="D373" s="161">
        <v>750</v>
      </c>
      <c r="E373" s="161">
        <v>707</v>
      </c>
      <c r="F373" s="161">
        <v>795</v>
      </c>
      <c r="G373" s="161">
        <v>843</v>
      </c>
      <c r="H373" s="161">
        <v>851</v>
      </c>
      <c r="I373" s="161">
        <v>882</v>
      </c>
      <c r="J373" s="161">
        <v>932</v>
      </c>
      <c r="K373" s="161">
        <v>982</v>
      </c>
      <c r="L373" s="161">
        <v>946</v>
      </c>
      <c r="M373" s="154">
        <v>908</v>
      </c>
    </row>
    <row r="374" spans="1:13" x14ac:dyDescent="0.25">
      <c r="A374" s="25" t="s">
        <v>46</v>
      </c>
      <c r="B374" s="161">
        <v>26</v>
      </c>
      <c r="C374" s="161">
        <v>30</v>
      </c>
      <c r="D374" s="161">
        <v>22</v>
      </c>
      <c r="E374" s="161">
        <v>27</v>
      </c>
      <c r="F374" s="161">
        <v>28</v>
      </c>
      <c r="G374" s="161">
        <v>32</v>
      </c>
      <c r="H374" s="161">
        <v>27</v>
      </c>
      <c r="I374" s="161">
        <v>30</v>
      </c>
      <c r="J374" s="161">
        <v>29</v>
      </c>
      <c r="K374" s="161">
        <v>67</v>
      </c>
      <c r="L374" s="161">
        <v>51</v>
      </c>
      <c r="M374" s="154">
        <v>44</v>
      </c>
    </row>
    <row r="375" spans="1:13" x14ac:dyDescent="0.25">
      <c r="A375" s="25" t="s">
        <v>47</v>
      </c>
      <c r="B375" s="161">
        <v>553</v>
      </c>
      <c r="C375" s="161">
        <v>631</v>
      </c>
      <c r="D375" s="161">
        <v>569</v>
      </c>
      <c r="E375" s="161">
        <v>481</v>
      </c>
      <c r="F375" s="161">
        <v>466</v>
      </c>
      <c r="G375" s="161">
        <v>476</v>
      </c>
      <c r="H375" s="161">
        <v>429</v>
      </c>
      <c r="I375" s="161">
        <v>437</v>
      </c>
      <c r="J375" s="161">
        <v>486</v>
      </c>
      <c r="K375" s="161">
        <v>553</v>
      </c>
      <c r="L375" s="161">
        <v>417</v>
      </c>
      <c r="M375" s="155">
        <v>399</v>
      </c>
    </row>
    <row r="376" spans="1:13" x14ac:dyDescent="0.25">
      <c r="A376" s="27" t="s">
        <v>4</v>
      </c>
      <c r="B376" s="181">
        <v>1510</v>
      </c>
      <c r="C376" s="181">
        <v>1621</v>
      </c>
      <c r="D376" s="181">
        <v>1452</v>
      </c>
      <c r="E376" s="181">
        <v>1318</v>
      </c>
      <c r="F376" s="181">
        <v>1407</v>
      </c>
      <c r="G376" s="181">
        <v>1460</v>
      </c>
      <c r="H376" s="181">
        <v>1421</v>
      </c>
      <c r="I376" s="181">
        <v>1470</v>
      </c>
      <c r="J376" s="181">
        <v>1564</v>
      </c>
      <c r="K376" s="181">
        <v>1726</v>
      </c>
      <c r="L376" s="181">
        <v>1514</v>
      </c>
      <c r="M376" s="152">
        <v>1448</v>
      </c>
    </row>
    <row r="377" spans="1:13" x14ac:dyDescent="0.25">
      <c r="A377" s="2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163"/>
      <c r="M377" s="77"/>
    </row>
    <row r="378" spans="1:13" x14ac:dyDescent="0.25">
      <c r="A378" s="27" t="s">
        <v>2</v>
      </c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163"/>
      <c r="M378" s="77"/>
    </row>
    <row r="379" spans="1:13" x14ac:dyDescent="0.25">
      <c r="A379" s="3" t="s">
        <v>44</v>
      </c>
      <c r="B379" s="161">
        <v>8</v>
      </c>
      <c r="C379" s="161">
        <v>9</v>
      </c>
      <c r="D379" s="161">
        <v>14</v>
      </c>
      <c r="E379" s="161">
        <v>7</v>
      </c>
      <c r="F379" s="161">
        <v>9</v>
      </c>
      <c r="G379" s="161">
        <v>11</v>
      </c>
      <c r="H379" s="161">
        <v>6</v>
      </c>
      <c r="I379" s="161">
        <v>8</v>
      </c>
      <c r="J379" s="161">
        <v>12</v>
      </c>
      <c r="K379" s="161">
        <v>8</v>
      </c>
      <c r="L379" s="161">
        <v>9</v>
      </c>
      <c r="M379" s="154">
        <v>18</v>
      </c>
    </row>
    <row r="380" spans="1:13" x14ac:dyDescent="0.25">
      <c r="A380" s="3" t="s">
        <v>45</v>
      </c>
      <c r="B380" s="161">
        <v>442</v>
      </c>
      <c r="C380" s="161">
        <v>493</v>
      </c>
      <c r="D380" s="161">
        <v>523</v>
      </c>
      <c r="E380" s="161">
        <v>437</v>
      </c>
      <c r="F380" s="161">
        <v>528</v>
      </c>
      <c r="G380" s="161">
        <v>678</v>
      </c>
      <c r="H380" s="161">
        <v>597</v>
      </c>
      <c r="I380" s="161">
        <v>598</v>
      </c>
      <c r="J380" s="161">
        <v>729</v>
      </c>
      <c r="K380" s="161">
        <v>729</v>
      </c>
      <c r="L380" s="161">
        <v>764</v>
      </c>
      <c r="M380" s="154">
        <v>700</v>
      </c>
    </row>
    <row r="381" spans="1:13" x14ac:dyDescent="0.25">
      <c r="A381" s="25" t="s">
        <v>46</v>
      </c>
      <c r="B381" s="161">
        <v>10</v>
      </c>
      <c r="C381" s="161">
        <v>10</v>
      </c>
      <c r="D381" s="161">
        <v>9</v>
      </c>
      <c r="E381" s="161">
        <v>7</v>
      </c>
      <c r="F381" s="161">
        <v>7</v>
      </c>
      <c r="G381" s="161">
        <v>13</v>
      </c>
      <c r="H381" s="161">
        <v>9</v>
      </c>
      <c r="I381" s="161">
        <v>10</v>
      </c>
      <c r="J381" s="161">
        <v>15</v>
      </c>
      <c r="K381" s="161">
        <v>9</v>
      </c>
      <c r="L381" s="161">
        <v>10</v>
      </c>
      <c r="M381" s="154">
        <v>17</v>
      </c>
    </row>
    <row r="382" spans="1:13" x14ac:dyDescent="0.25">
      <c r="A382" s="25" t="s">
        <v>47</v>
      </c>
      <c r="B382" s="161"/>
      <c r="C382" s="161"/>
      <c r="D382" s="161"/>
      <c r="E382" s="161"/>
      <c r="F382" s="161"/>
      <c r="G382" s="161"/>
      <c r="H382" s="161"/>
      <c r="I382" s="161"/>
      <c r="J382" s="161"/>
      <c r="K382" s="161">
        <v>0</v>
      </c>
      <c r="L382" s="161">
        <v>4.4999999999999998E-2</v>
      </c>
      <c r="M382" s="156">
        <v>1.6E-2</v>
      </c>
    </row>
    <row r="383" spans="1:13" x14ac:dyDescent="0.25">
      <c r="A383" s="26" t="s">
        <v>51</v>
      </c>
      <c r="B383" s="181">
        <v>460</v>
      </c>
      <c r="C383" s="181">
        <v>512</v>
      </c>
      <c r="D383" s="181">
        <v>546</v>
      </c>
      <c r="E383" s="181">
        <v>451</v>
      </c>
      <c r="F383" s="181">
        <v>544</v>
      </c>
      <c r="G383" s="181">
        <v>702</v>
      </c>
      <c r="H383" s="181">
        <v>612</v>
      </c>
      <c r="I383" s="181">
        <v>616</v>
      </c>
      <c r="J383" s="181">
        <v>756</v>
      </c>
      <c r="K383" s="181">
        <v>747</v>
      </c>
      <c r="L383" s="181">
        <v>782</v>
      </c>
      <c r="M383" s="152">
        <v>735</v>
      </c>
    </row>
    <row r="384" spans="1:13" x14ac:dyDescent="0.25">
      <c r="A384" s="26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163"/>
      <c r="M384" s="77"/>
    </row>
    <row r="385" spans="1:13" x14ac:dyDescent="0.25">
      <c r="A385" s="26" t="s">
        <v>3</v>
      </c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163"/>
      <c r="M385" s="77"/>
    </row>
    <row r="386" spans="1:13" x14ac:dyDescent="0.25">
      <c r="A386" s="3" t="s">
        <v>44</v>
      </c>
      <c r="B386" s="161">
        <v>212</v>
      </c>
      <c r="C386" s="161">
        <v>223</v>
      </c>
      <c r="D386" s="161">
        <v>189</v>
      </c>
      <c r="E386" s="161">
        <v>225</v>
      </c>
      <c r="F386" s="161">
        <v>222</v>
      </c>
      <c r="G386" s="161">
        <v>271</v>
      </c>
      <c r="H386" s="161">
        <v>217</v>
      </c>
      <c r="I386" s="161">
        <v>203</v>
      </c>
      <c r="J386" s="161">
        <v>200</v>
      </c>
      <c r="K386" s="161">
        <v>223</v>
      </c>
      <c r="L386" s="161">
        <v>218</v>
      </c>
      <c r="M386" s="154">
        <v>154</v>
      </c>
    </row>
    <row r="387" spans="1:13" x14ac:dyDescent="0.25">
      <c r="A387" s="3" t="s">
        <v>45</v>
      </c>
      <c r="B387" s="161">
        <v>424</v>
      </c>
      <c r="C387" s="161">
        <v>538</v>
      </c>
      <c r="D387" s="161">
        <v>414</v>
      </c>
      <c r="E387" s="161">
        <v>549</v>
      </c>
      <c r="F387" s="161">
        <v>491</v>
      </c>
      <c r="G387" s="161">
        <v>613</v>
      </c>
      <c r="H387" s="161">
        <v>513</v>
      </c>
      <c r="I387" s="161">
        <v>510</v>
      </c>
      <c r="J387" s="161">
        <v>425</v>
      </c>
      <c r="K387" s="161">
        <v>538</v>
      </c>
      <c r="L387" s="161">
        <v>618</v>
      </c>
      <c r="M387" s="154">
        <v>438</v>
      </c>
    </row>
    <row r="388" spans="1:13" x14ac:dyDescent="0.25">
      <c r="A388" s="25" t="s">
        <v>46</v>
      </c>
      <c r="B388" s="161">
        <v>19</v>
      </c>
      <c r="C388" s="161">
        <v>28</v>
      </c>
      <c r="D388" s="161">
        <v>21</v>
      </c>
      <c r="E388" s="161">
        <v>27</v>
      </c>
      <c r="F388" s="161">
        <v>18</v>
      </c>
      <c r="G388" s="161">
        <v>29</v>
      </c>
      <c r="H388" s="161">
        <v>18</v>
      </c>
      <c r="I388" s="161">
        <v>22</v>
      </c>
      <c r="J388" s="161">
        <v>15</v>
      </c>
      <c r="K388" s="161">
        <v>24</v>
      </c>
      <c r="L388" s="161">
        <v>26</v>
      </c>
      <c r="M388" s="154">
        <v>21</v>
      </c>
    </row>
    <row r="389" spans="1:13" x14ac:dyDescent="0.25">
      <c r="A389" s="25" t="s">
        <v>47</v>
      </c>
      <c r="B389" s="161"/>
      <c r="C389" s="161"/>
      <c r="D389" s="161"/>
      <c r="E389" s="161"/>
      <c r="F389" s="161"/>
      <c r="G389" s="161"/>
      <c r="H389" s="161"/>
      <c r="I389" s="161"/>
      <c r="J389" s="161"/>
      <c r="K389" s="161">
        <v>0</v>
      </c>
      <c r="L389" s="161">
        <v>0.1</v>
      </c>
      <c r="M389" s="156">
        <v>0.17299999999999999</v>
      </c>
    </row>
    <row r="390" spans="1:13" x14ac:dyDescent="0.25">
      <c r="A390" s="26" t="s">
        <v>670</v>
      </c>
      <c r="B390" s="181">
        <v>655</v>
      </c>
      <c r="C390" s="181">
        <v>789</v>
      </c>
      <c r="D390" s="181">
        <v>624</v>
      </c>
      <c r="E390" s="181">
        <v>801</v>
      </c>
      <c r="F390" s="181">
        <v>731</v>
      </c>
      <c r="G390" s="181">
        <v>912</v>
      </c>
      <c r="H390" s="181">
        <v>748</v>
      </c>
      <c r="I390" s="181">
        <v>735</v>
      </c>
      <c r="J390" s="181">
        <v>639</v>
      </c>
      <c r="K390" s="181">
        <v>785</v>
      </c>
      <c r="L390" s="181">
        <v>862</v>
      </c>
      <c r="M390" s="152">
        <v>614</v>
      </c>
    </row>
    <row r="391" spans="1:13" x14ac:dyDescent="0.25">
      <c r="A391" s="26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163"/>
      <c r="M391" s="77"/>
    </row>
    <row r="392" spans="1:13" x14ac:dyDescent="0.25">
      <c r="A392" s="26" t="s">
        <v>52</v>
      </c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163"/>
      <c r="M392" s="77"/>
    </row>
    <row r="393" spans="1:13" x14ac:dyDescent="0.25">
      <c r="A393" s="3" t="s">
        <v>44</v>
      </c>
      <c r="B393" s="161">
        <v>32</v>
      </c>
      <c r="C393" s="161">
        <v>31</v>
      </c>
      <c r="D393" s="161">
        <v>28</v>
      </c>
      <c r="E393" s="161">
        <v>23</v>
      </c>
      <c r="F393" s="161">
        <v>32</v>
      </c>
      <c r="G393" s="161">
        <v>27</v>
      </c>
      <c r="H393" s="161">
        <v>23</v>
      </c>
      <c r="I393" s="161">
        <v>21</v>
      </c>
      <c r="J393" s="161">
        <v>30</v>
      </c>
      <c r="K393" s="161">
        <v>21</v>
      </c>
      <c r="L393" s="161">
        <v>41</v>
      </c>
      <c r="M393" s="154">
        <v>24</v>
      </c>
    </row>
    <row r="394" spans="1:13" x14ac:dyDescent="0.25">
      <c r="A394" s="3" t="s">
        <v>45</v>
      </c>
      <c r="B394" s="161">
        <v>173</v>
      </c>
      <c r="C394" s="161">
        <v>171</v>
      </c>
      <c r="D394" s="161">
        <v>175</v>
      </c>
      <c r="E394" s="161">
        <v>131</v>
      </c>
      <c r="F394" s="161">
        <v>162</v>
      </c>
      <c r="G394" s="161">
        <v>165</v>
      </c>
      <c r="H394" s="161">
        <v>162</v>
      </c>
      <c r="I394" s="161">
        <v>156</v>
      </c>
      <c r="J394" s="161">
        <v>189</v>
      </c>
      <c r="K394" s="161">
        <v>206</v>
      </c>
      <c r="L394" s="161">
        <v>311</v>
      </c>
      <c r="M394" s="154">
        <v>237</v>
      </c>
    </row>
    <row r="395" spans="1:13" x14ac:dyDescent="0.25">
      <c r="A395" s="25" t="s">
        <v>46</v>
      </c>
      <c r="B395" s="161">
        <v>8</v>
      </c>
      <c r="C395" s="161">
        <v>10</v>
      </c>
      <c r="D395" s="161">
        <v>9</v>
      </c>
      <c r="E395" s="161">
        <v>7</v>
      </c>
      <c r="F395" s="161">
        <v>8</v>
      </c>
      <c r="G395" s="161">
        <v>6</v>
      </c>
      <c r="H395" s="161">
        <v>6</v>
      </c>
      <c r="I395" s="161">
        <v>5</v>
      </c>
      <c r="J395" s="161">
        <v>5</v>
      </c>
      <c r="K395" s="161">
        <v>7</v>
      </c>
      <c r="L395" s="161">
        <v>10</v>
      </c>
      <c r="M395" s="154">
        <v>7</v>
      </c>
    </row>
    <row r="396" spans="1:13" x14ac:dyDescent="0.25">
      <c r="A396" s="25" t="s">
        <v>47</v>
      </c>
      <c r="B396" s="161">
        <v>2</v>
      </c>
      <c r="C396" s="161">
        <v>3</v>
      </c>
      <c r="D396" s="161">
        <v>3</v>
      </c>
      <c r="E396" s="161">
        <v>3</v>
      </c>
      <c r="F396" s="161">
        <v>4</v>
      </c>
      <c r="G396" s="161">
        <v>3</v>
      </c>
      <c r="H396" s="161">
        <v>3</v>
      </c>
      <c r="I396" s="161">
        <v>2</v>
      </c>
      <c r="J396" s="161">
        <v>3</v>
      </c>
      <c r="K396" s="161">
        <v>5</v>
      </c>
      <c r="L396" s="161">
        <v>9</v>
      </c>
      <c r="M396" s="155">
        <v>4</v>
      </c>
    </row>
    <row r="397" spans="1:13" x14ac:dyDescent="0.25">
      <c r="A397" s="27" t="s">
        <v>5</v>
      </c>
      <c r="B397" s="181">
        <v>215</v>
      </c>
      <c r="C397" s="181">
        <v>216</v>
      </c>
      <c r="D397" s="181">
        <v>215</v>
      </c>
      <c r="E397" s="181">
        <v>164</v>
      </c>
      <c r="F397" s="181">
        <v>206</v>
      </c>
      <c r="G397" s="181">
        <v>201</v>
      </c>
      <c r="H397" s="181">
        <v>195</v>
      </c>
      <c r="I397" s="181">
        <v>184</v>
      </c>
      <c r="J397" s="181">
        <v>226</v>
      </c>
      <c r="K397" s="181">
        <v>239</v>
      </c>
      <c r="L397" s="181">
        <v>372</v>
      </c>
      <c r="M397" s="152">
        <v>273</v>
      </c>
    </row>
    <row r="398" spans="1:13" x14ac:dyDescent="0.25">
      <c r="A398" s="27"/>
    </row>
    <row r="399" spans="1:13" ht="15.75" thickBot="1" x14ac:dyDescent="0.3">
      <c r="A399" s="3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</row>
    <row r="400" spans="1:13" ht="15.75" thickBot="1" x14ac:dyDescent="0.3">
      <c r="A400" s="185" t="s">
        <v>53</v>
      </c>
      <c r="B400" s="184">
        <v>39814</v>
      </c>
      <c r="C400" s="182">
        <v>39845</v>
      </c>
      <c r="D400" s="182">
        <v>39873</v>
      </c>
      <c r="E400" s="182">
        <v>39904</v>
      </c>
      <c r="F400" s="182">
        <v>39934</v>
      </c>
      <c r="G400" s="182">
        <v>39965</v>
      </c>
      <c r="H400" s="182">
        <v>39995</v>
      </c>
      <c r="I400" s="182">
        <v>40026</v>
      </c>
      <c r="J400" s="182">
        <v>40057</v>
      </c>
      <c r="K400" s="182">
        <v>40087</v>
      </c>
      <c r="L400" s="182">
        <v>40126</v>
      </c>
      <c r="M400" s="183">
        <v>40148</v>
      </c>
    </row>
    <row r="401" spans="1:13" x14ac:dyDescent="0.25">
      <c r="A401" s="3" t="s">
        <v>44</v>
      </c>
      <c r="B401" s="205">
        <v>1330</v>
      </c>
      <c r="C401" s="205">
        <v>1393</v>
      </c>
      <c r="D401" s="205">
        <v>1298</v>
      </c>
      <c r="E401" s="205">
        <v>1134</v>
      </c>
      <c r="F401" s="205">
        <v>1535</v>
      </c>
      <c r="G401" s="205">
        <v>1621</v>
      </c>
      <c r="H401" s="205">
        <v>1185</v>
      </c>
      <c r="I401" s="205">
        <v>1334</v>
      </c>
      <c r="J401" s="205">
        <v>1268</v>
      </c>
      <c r="K401" s="205">
        <v>1186</v>
      </c>
      <c r="L401" s="165">
        <v>1372</v>
      </c>
      <c r="M401" s="157">
        <v>1087</v>
      </c>
    </row>
    <row r="402" spans="1:13" x14ac:dyDescent="0.25">
      <c r="A402" s="3" t="s">
        <v>45</v>
      </c>
      <c r="B402" s="205">
        <v>7353</v>
      </c>
      <c r="C402" s="205">
        <v>8519</v>
      </c>
      <c r="D402" s="205">
        <v>8759</v>
      </c>
      <c r="E402" s="205">
        <v>7343</v>
      </c>
      <c r="F402" s="205">
        <v>8443</v>
      </c>
      <c r="G402" s="205">
        <v>8987</v>
      </c>
      <c r="H402" s="205">
        <v>7908</v>
      </c>
      <c r="I402" s="205">
        <v>8267</v>
      </c>
      <c r="J402" s="205">
        <v>8645</v>
      </c>
      <c r="K402" s="205">
        <v>8873</v>
      </c>
      <c r="L402" s="160">
        <v>8822</v>
      </c>
      <c r="M402" s="154">
        <v>7540</v>
      </c>
    </row>
    <row r="403" spans="1:13" x14ac:dyDescent="0.25">
      <c r="A403" s="25" t="s">
        <v>46</v>
      </c>
      <c r="B403" s="205">
        <v>165</v>
      </c>
      <c r="C403" s="205">
        <v>171</v>
      </c>
      <c r="D403" s="205">
        <v>159</v>
      </c>
      <c r="E403" s="205">
        <v>138</v>
      </c>
      <c r="F403" s="205">
        <v>159</v>
      </c>
      <c r="G403" s="205">
        <v>220</v>
      </c>
      <c r="H403" s="205">
        <v>150</v>
      </c>
      <c r="I403" s="205">
        <v>152</v>
      </c>
      <c r="J403" s="205">
        <v>146</v>
      </c>
      <c r="K403" s="205">
        <v>175</v>
      </c>
      <c r="L403" s="159">
        <v>174</v>
      </c>
      <c r="M403" s="154">
        <v>160</v>
      </c>
    </row>
    <row r="404" spans="1:13" x14ac:dyDescent="0.25">
      <c r="A404" s="25" t="s">
        <v>47</v>
      </c>
      <c r="B404" s="205">
        <v>555</v>
      </c>
      <c r="C404" s="205">
        <v>634</v>
      </c>
      <c r="D404" s="205">
        <v>572</v>
      </c>
      <c r="E404" s="205">
        <v>484</v>
      </c>
      <c r="F404" s="205">
        <v>470</v>
      </c>
      <c r="G404" s="205">
        <v>479</v>
      </c>
      <c r="H404" s="205">
        <v>433</v>
      </c>
      <c r="I404" s="205">
        <v>440</v>
      </c>
      <c r="J404" s="205">
        <v>489</v>
      </c>
      <c r="K404" s="205">
        <v>559</v>
      </c>
      <c r="L404" s="159">
        <v>427</v>
      </c>
      <c r="M404" s="154">
        <v>403</v>
      </c>
    </row>
    <row r="405" spans="1:13" x14ac:dyDescent="0.25">
      <c r="A405" s="26" t="s">
        <v>13</v>
      </c>
      <c r="B405" s="152">
        <v>9403</v>
      </c>
      <c r="C405" s="152">
        <v>10717</v>
      </c>
      <c r="D405" s="152">
        <v>10788</v>
      </c>
      <c r="E405" s="152">
        <v>9099</v>
      </c>
      <c r="F405" s="152">
        <v>10606</v>
      </c>
      <c r="G405" s="152">
        <v>11307</v>
      </c>
      <c r="H405" s="152">
        <v>9676</v>
      </c>
      <c r="I405" s="152">
        <v>10193</v>
      </c>
      <c r="J405" s="152">
        <v>10547</v>
      </c>
      <c r="K405" s="152">
        <v>10793</v>
      </c>
      <c r="L405" s="181">
        <v>10794</v>
      </c>
      <c r="M405" s="152">
        <v>9191</v>
      </c>
    </row>
    <row r="406" spans="1:13" ht="15.75" x14ac:dyDescent="0.25">
      <c r="A406" s="179">
        <v>2008</v>
      </c>
      <c r="B406" s="302" t="s">
        <v>671</v>
      </c>
      <c r="C406" s="302"/>
      <c r="D406" s="302"/>
      <c r="E406" s="302"/>
      <c r="F406" s="302"/>
      <c r="G406" s="302"/>
      <c r="H406" s="302"/>
      <c r="I406" s="302"/>
      <c r="J406" s="302"/>
      <c r="K406" s="302"/>
      <c r="L406" s="302"/>
      <c r="M406" s="302"/>
    </row>
    <row r="407" spans="1:13" ht="15.75" thickBot="1" x14ac:dyDescent="0.3"/>
    <row r="408" spans="1:13" ht="15.75" thickBot="1" x14ac:dyDescent="0.3">
      <c r="A408" s="26" t="s">
        <v>0</v>
      </c>
      <c r="B408" s="184">
        <v>39448</v>
      </c>
      <c r="C408" s="182">
        <v>39479</v>
      </c>
      <c r="D408" s="182">
        <v>39508</v>
      </c>
      <c r="E408" s="182">
        <v>39539</v>
      </c>
      <c r="F408" s="182">
        <v>39569</v>
      </c>
      <c r="G408" s="182">
        <v>39600</v>
      </c>
      <c r="H408" s="182">
        <v>39630</v>
      </c>
      <c r="I408" s="182">
        <v>39661</v>
      </c>
      <c r="J408" s="182">
        <v>39692</v>
      </c>
      <c r="K408" s="182">
        <v>39722</v>
      </c>
      <c r="L408" s="182">
        <v>39753</v>
      </c>
      <c r="M408" s="183">
        <v>39783</v>
      </c>
    </row>
    <row r="409" spans="1:13" x14ac:dyDescent="0.25">
      <c r="A409" s="3" t="s">
        <v>44</v>
      </c>
      <c r="B409" s="205">
        <v>2256</v>
      </c>
      <c r="C409" s="205">
        <v>1678</v>
      </c>
      <c r="D409" s="205">
        <v>1475</v>
      </c>
      <c r="E409" s="205">
        <v>1417</v>
      </c>
      <c r="F409" s="205">
        <v>1392</v>
      </c>
      <c r="G409" s="205">
        <v>1319</v>
      </c>
      <c r="H409" s="205">
        <v>1066</v>
      </c>
      <c r="I409" s="205">
        <v>936</v>
      </c>
      <c r="J409" s="205">
        <v>1461</v>
      </c>
      <c r="K409" s="205">
        <v>1080</v>
      </c>
      <c r="L409" s="205">
        <v>935</v>
      </c>
      <c r="M409" s="205">
        <v>690</v>
      </c>
    </row>
    <row r="410" spans="1:13" x14ac:dyDescent="0.25">
      <c r="A410" s="3" t="s">
        <v>45</v>
      </c>
      <c r="B410" s="205">
        <v>6338</v>
      </c>
      <c r="C410" s="205">
        <v>6644</v>
      </c>
      <c r="D410" s="205">
        <v>5818</v>
      </c>
      <c r="E410" s="205">
        <v>4526</v>
      </c>
      <c r="F410" s="205">
        <v>5119</v>
      </c>
      <c r="G410" s="205">
        <v>5299</v>
      </c>
      <c r="H410" s="205">
        <v>4776</v>
      </c>
      <c r="I410" s="205">
        <v>4031</v>
      </c>
      <c r="J410" s="205">
        <v>5477</v>
      </c>
      <c r="K410" s="205">
        <v>3375</v>
      </c>
      <c r="L410" s="205">
        <v>2712</v>
      </c>
      <c r="M410" s="205">
        <v>1981</v>
      </c>
    </row>
    <row r="411" spans="1:13" x14ac:dyDescent="0.25">
      <c r="A411" s="25" t="s">
        <v>46</v>
      </c>
      <c r="B411" s="205">
        <v>139</v>
      </c>
      <c r="C411" s="205">
        <v>162</v>
      </c>
      <c r="D411" s="205">
        <v>219</v>
      </c>
      <c r="E411" s="205">
        <v>94</v>
      </c>
      <c r="F411" s="205">
        <v>116</v>
      </c>
      <c r="G411" s="205">
        <v>139</v>
      </c>
      <c r="H411" s="205">
        <v>110</v>
      </c>
      <c r="I411" s="205">
        <v>88</v>
      </c>
      <c r="J411" s="205">
        <v>147</v>
      </c>
      <c r="K411" s="205">
        <v>111</v>
      </c>
      <c r="L411" s="205">
        <v>90</v>
      </c>
      <c r="M411" s="205">
        <v>69</v>
      </c>
    </row>
    <row r="412" spans="1:13" x14ac:dyDescent="0.25">
      <c r="A412" s="25" t="s">
        <v>47</v>
      </c>
      <c r="B412" s="205"/>
      <c r="C412" s="205"/>
      <c r="D412" s="205"/>
      <c r="E412" s="205"/>
      <c r="F412" s="205"/>
      <c r="G412" s="205"/>
      <c r="H412" s="205"/>
      <c r="I412" s="205"/>
      <c r="J412" s="205"/>
      <c r="K412" s="205"/>
      <c r="L412" s="205"/>
      <c r="M412" s="205"/>
    </row>
    <row r="413" spans="1:13" x14ac:dyDescent="0.25">
      <c r="A413" s="26" t="s">
        <v>48</v>
      </c>
      <c r="B413" s="152">
        <v>8733</v>
      </c>
      <c r="C413" s="152">
        <v>8485</v>
      </c>
      <c r="D413" s="152">
        <v>7512</v>
      </c>
      <c r="E413" s="152">
        <v>6038</v>
      </c>
      <c r="F413" s="152">
        <v>6627</v>
      </c>
      <c r="G413" s="152">
        <v>6758</v>
      </c>
      <c r="H413" s="152">
        <v>5952</v>
      </c>
      <c r="I413" s="152">
        <v>5056</v>
      </c>
      <c r="J413" s="152">
        <v>7086</v>
      </c>
      <c r="K413" s="152">
        <v>4566</v>
      </c>
      <c r="L413" s="152">
        <v>3737</v>
      </c>
      <c r="M413" s="152">
        <v>2741</v>
      </c>
    </row>
    <row r="414" spans="1:13" x14ac:dyDescent="0.25">
      <c r="A414" s="3"/>
      <c r="B414" s="25"/>
      <c r="C414" s="25"/>
      <c r="D414" s="25"/>
      <c r="E414" s="25"/>
      <c r="F414" s="25"/>
      <c r="G414" s="25"/>
      <c r="H414" s="77"/>
      <c r="I414" s="77"/>
      <c r="J414" s="77"/>
      <c r="K414" s="77"/>
      <c r="L414" s="77"/>
      <c r="M414" s="77"/>
    </row>
    <row r="415" spans="1:13" x14ac:dyDescent="0.25">
      <c r="A415" s="27" t="s">
        <v>1</v>
      </c>
      <c r="B415" s="27"/>
      <c r="C415" s="27"/>
      <c r="D415" s="27"/>
      <c r="E415" s="27"/>
      <c r="F415" s="27"/>
      <c r="G415" s="27"/>
      <c r="H415" s="77"/>
      <c r="I415" s="77"/>
      <c r="J415" s="77"/>
      <c r="K415" s="77"/>
      <c r="L415" s="77"/>
      <c r="M415" s="77"/>
    </row>
    <row r="416" spans="1:13" x14ac:dyDescent="0.25">
      <c r="A416" s="3" t="s">
        <v>44</v>
      </c>
      <c r="B416" s="205">
        <v>130</v>
      </c>
      <c r="C416" s="205">
        <v>109</v>
      </c>
      <c r="D416" s="205">
        <v>199</v>
      </c>
      <c r="E416" s="205">
        <v>94</v>
      </c>
      <c r="F416" s="205">
        <v>101</v>
      </c>
      <c r="G416" s="205">
        <v>176</v>
      </c>
      <c r="H416" s="205">
        <v>124</v>
      </c>
      <c r="I416" s="205">
        <v>102</v>
      </c>
      <c r="J416" s="205">
        <v>223</v>
      </c>
      <c r="K416" s="205">
        <v>161</v>
      </c>
      <c r="L416" s="205">
        <v>108</v>
      </c>
      <c r="M416" s="205">
        <v>131</v>
      </c>
    </row>
    <row r="417" spans="1:13" x14ac:dyDescent="0.25">
      <c r="A417" s="3" t="s">
        <v>45</v>
      </c>
      <c r="B417" s="205">
        <v>3932</v>
      </c>
      <c r="C417" s="205">
        <v>2997</v>
      </c>
      <c r="D417" s="205">
        <v>4072</v>
      </c>
      <c r="E417" s="205">
        <v>2522</v>
      </c>
      <c r="F417" s="205">
        <v>2542</v>
      </c>
      <c r="G417" s="205">
        <v>3544</v>
      </c>
      <c r="H417" s="205">
        <v>3560</v>
      </c>
      <c r="I417" s="205">
        <v>2625</v>
      </c>
      <c r="J417" s="205">
        <v>4863</v>
      </c>
      <c r="K417" s="205">
        <v>4749</v>
      </c>
      <c r="L417" s="205">
        <v>3794</v>
      </c>
      <c r="M417" s="205">
        <v>2940</v>
      </c>
    </row>
    <row r="418" spans="1:13" x14ac:dyDescent="0.25">
      <c r="A418" s="25" t="s">
        <v>46</v>
      </c>
      <c r="B418" s="205">
        <v>16</v>
      </c>
      <c r="C418" s="205">
        <v>9</v>
      </c>
      <c r="D418" s="205">
        <v>11</v>
      </c>
      <c r="E418" s="205">
        <v>7</v>
      </c>
      <c r="F418" s="205">
        <v>6</v>
      </c>
      <c r="G418" s="205">
        <v>8</v>
      </c>
      <c r="H418" s="205">
        <v>9</v>
      </c>
      <c r="I418" s="205">
        <v>6</v>
      </c>
      <c r="J418" s="205">
        <v>20</v>
      </c>
      <c r="K418" s="205">
        <v>20</v>
      </c>
      <c r="L418" s="205">
        <v>12</v>
      </c>
      <c r="M418" s="205">
        <v>11</v>
      </c>
    </row>
    <row r="419" spans="1:13" x14ac:dyDescent="0.25">
      <c r="A419" s="25" t="s">
        <v>47</v>
      </c>
      <c r="B419" s="205"/>
      <c r="C419" s="205"/>
      <c r="D419" s="205"/>
      <c r="E419" s="205"/>
      <c r="F419" s="205"/>
      <c r="G419" s="205"/>
      <c r="H419" s="205"/>
      <c r="I419" s="205"/>
      <c r="J419" s="205"/>
      <c r="K419" s="205"/>
      <c r="L419" s="205"/>
      <c r="M419" s="205"/>
    </row>
    <row r="420" spans="1:13" x14ac:dyDescent="0.25">
      <c r="A420" s="26" t="s">
        <v>49</v>
      </c>
      <c r="B420" s="152">
        <v>4078</v>
      </c>
      <c r="C420" s="152">
        <v>3115</v>
      </c>
      <c r="D420" s="152">
        <v>4282</v>
      </c>
      <c r="E420" s="152">
        <v>2622</v>
      </c>
      <c r="F420" s="152">
        <v>2649</v>
      </c>
      <c r="G420" s="152">
        <v>3729</v>
      </c>
      <c r="H420" s="152">
        <v>3693</v>
      </c>
      <c r="I420" s="152">
        <v>2733</v>
      </c>
      <c r="J420" s="152">
        <v>5105</v>
      </c>
      <c r="K420" s="152">
        <v>4930</v>
      </c>
      <c r="L420" s="152">
        <v>3913</v>
      </c>
      <c r="M420" s="152">
        <v>3083</v>
      </c>
    </row>
    <row r="421" spans="1:13" x14ac:dyDescent="0.25">
      <c r="A421" s="26"/>
      <c r="B421" s="27"/>
      <c r="C421" s="27"/>
      <c r="D421" s="27"/>
      <c r="E421" s="27"/>
      <c r="F421" s="27"/>
      <c r="G421" s="27"/>
      <c r="H421" s="77"/>
      <c r="I421" s="77"/>
      <c r="J421" s="77"/>
      <c r="K421" s="77"/>
      <c r="L421" s="77"/>
      <c r="M421" s="77"/>
    </row>
    <row r="422" spans="1:13" x14ac:dyDescent="0.25">
      <c r="A422" s="26" t="s">
        <v>50</v>
      </c>
      <c r="B422" s="27"/>
      <c r="C422" s="27"/>
      <c r="D422" s="27"/>
      <c r="E422" s="27"/>
      <c r="F422" s="27"/>
      <c r="G422" s="27"/>
      <c r="H422" s="77"/>
      <c r="I422" s="77"/>
      <c r="J422" s="77"/>
      <c r="K422" s="77"/>
      <c r="L422" s="77"/>
      <c r="M422" s="77"/>
    </row>
    <row r="423" spans="1:13" x14ac:dyDescent="0.25">
      <c r="A423" s="3" t="s">
        <v>44</v>
      </c>
      <c r="B423" s="205">
        <v>210</v>
      </c>
      <c r="C423" s="205">
        <v>277</v>
      </c>
      <c r="D423" s="205">
        <v>216</v>
      </c>
      <c r="E423" s="205">
        <v>201</v>
      </c>
      <c r="F423" s="205">
        <v>198</v>
      </c>
      <c r="G423" s="205">
        <v>218</v>
      </c>
      <c r="H423" s="205">
        <v>209</v>
      </c>
      <c r="I423" s="205">
        <v>158</v>
      </c>
      <c r="J423" s="205">
        <v>177</v>
      </c>
      <c r="K423" s="205">
        <v>182</v>
      </c>
      <c r="L423" s="205">
        <v>146</v>
      </c>
      <c r="M423" s="205">
        <v>126</v>
      </c>
    </row>
    <row r="424" spans="1:13" x14ac:dyDescent="0.25">
      <c r="A424" s="3" t="s">
        <v>45</v>
      </c>
      <c r="B424" s="205">
        <v>743</v>
      </c>
      <c r="C424" s="205">
        <v>783</v>
      </c>
      <c r="D424" s="205">
        <v>920</v>
      </c>
      <c r="E424" s="205">
        <v>773</v>
      </c>
      <c r="F424" s="205">
        <v>883</v>
      </c>
      <c r="G424" s="205">
        <v>886</v>
      </c>
      <c r="H424" s="205">
        <v>820</v>
      </c>
      <c r="I424" s="205">
        <v>806</v>
      </c>
      <c r="J424" s="205">
        <v>855</v>
      </c>
      <c r="K424" s="205">
        <v>724</v>
      </c>
      <c r="L424" s="205">
        <v>668</v>
      </c>
      <c r="M424" s="205">
        <v>641</v>
      </c>
    </row>
    <row r="425" spans="1:13" x14ac:dyDescent="0.25">
      <c r="A425" s="25" t="s">
        <v>46</v>
      </c>
      <c r="B425" s="205">
        <v>24</v>
      </c>
      <c r="C425" s="205">
        <v>26</v>
      </c>
      <c r="D425" s="205">
        <v>28</v>
      </c>
      <c r="E425" s="205">
        <v>24</v>
      </c>
      <c r="F425" s="205">
        <v>26</v>
      </c>
      <c r="G425" s="205">
        <v>28</v>
      </c>
      <c r="H425" s="205">
        <v>22</v>
      </c>
      <c r="I425" s="205">
        <v>21</v>
      </c>
      <c r="J425" s="205">
        <v>24</v>
      </c>
      <c r="K425" s="205">
        <v>26</v>
      </c>
      <c r="L425" s="205">
        <v>24</v>
      </c>
      <c r="M425" s="205">
        <v>23</v>
      </c>
    </row>
    <row r="426" spans="1:13" x14ac:dyDescent="0.25">
      <c r="A426" s="25" t="s">
        <v>47</v>
      </c>
      <c r="B426" s="205">
        <v>421</v>
      </c>
      <c r="C426" s="205">
        <v>449</v>
      </c>
      <c r="D426" s="205">
        <v>493</v>
      </c>
      <c r="E426" s="205">
        <v>413</v>
      </c>
      <c r="F426" s="205">
        <v>456</v>
      </c>
      <c r="G426" s="205">
        <v>360</v>
      </c>
      <c r="H426" s="205">
        <v>457</v>
      </c>
      <c r="I426" s="205">
        <v>411</v>
      </c>
      <c r="J426" s="205">
        <v>463</v>
      </c>
      <c r="K426" s="205">
        <v>482</v>
      </c>
      <c r="L426" s="205">
        <v>411</v>
      </c>
      <c r="M426" s="205">
        <v>406</v>
      </c>
    </row>
    <row r="427" spans="1:13" x14ac:dyDescent="0.25">
      <c r="A427" s="27" t="s">
        <v>4</v>
      </c>
      <c r="B427" s="152">
        <v>1398</v>
      </c>
      <c r="C427" s="152">
        <v>1535</v>
      </c>
      <c r="D427" s="152">
        <v>1657</v>
      </c>
      <c r="E427" s="152">
        <v>1410</v>
      </c>
      <c r="F427" s="152">
        <v>1563</v>
      </c>
      <c r="G427" s="152">
        <v>1492</v>
      </c>
      <c r="H427" s="152">
        <v>1509</v>
      </c>
      <c r="I427" s="152">
        <v>1396</v>
      </c>
      <c r="J427" s="152">
        <v>1519</v>
      </c>
      <c r="K427" s="152">
        <v>1413</v>
      </c>
      <c r="L427" s="152">
        <v>1249</v>
      </c>
      <c r="M427" s="152">
        <v>1196</v>
      </c>
    </row>
    <row r="428" spans="1:13" x14ac:dyDescent="0.25">
      <c r="A428" s="27"/>
      <c r="B428" s="27"/>
      <c r="C428" s="27"/>
      <c r="D428" s="27"/>
      <c r="E428" s="27"/>
      <c r="F428" s="27"/>
      <c r="G428" s="27"/>
      <c r="H428" s="77"/>
      <c r="I428" s="77"/>
      <c r="J428" s="77"/>
      <c r="K428" s="77"/>
      <c r="L428" s="77"/>
      <c r="M428" s="77"/>
    </row>
    <row r="429" spans="1:13" x14ac:dyDescent="0.25">
      <c r="A429" s="27" t="s">
        <v>2</v>
      </c>
      <c r="B429" s="27"/>
      <c r="C429" s="27"/>
      <c r="D429" s="27"/>
      <c r="E429" s="27"/>
      <c r="F429" s="27"/>
      <c r="G429" s="27"/>
      <c r="H429" s="77"/>
      <c r="I429" s="77"/>
      <c r="J429" s="77"/>
      <c r="K429" s="77"/>
      <c r="L429" s="77"/>
      <c r="M429" s="77"/>
    </row>
    <row r="430" spans="1:13" x14ac:dyDescent="0.25">
      <c r="A430" s="3" t="s">
        <v>44</v>
      </c>
      <c r="B430" s="205">
        <v>10</v>
      </c>
      <c r="C430" s="205">
        <v>14</v>
      </c>
      <c r="D430" s="205">
        <v>24</v>
      </c>
      <c r="E430" s="205">
        <v>8</v>
      </c>
      <c r="F430" s="205">
        <v>10</v>
      </c>
      <c r="G430" s="205">
        <v>19</v>
      </c>
      <c r="H430" s="205">
        <v>9</v>
      </c>
      <c r="I430" s="205">
        <v>11</v>
      </c>
      <c r="J430" s="205">
        <v>18</v>
      </c>
      <c r="K430" s="205">
        <v>12</v>
      </c>
      <c r="L430" s="205">
        <v>7</v>
      </c>
      <c r="M430" s="205">
        <v>9</v>
      </c>
    </row>
    <row r="431" spans="1:13" x14ac:dyDescent="0.25">
      <c r="A431" s="3" t="s">
        <v>45</v>
      </c>
      <c r="B431" s="205">
        <v>568</v>
      </c>
      <c r="C431" s="205">
        <v>535</v>
      </c>
      <c r="D431" s="205">
        <v>709</v>
      </c>
      <c r="E431" s="205">
        <v>589</v>
      </c>
      <c r="F431" s="205">
        <v>594</v>
      </c>
      <c r="G431" s="205">
        <v>720</v>
      </c>
      <c r="H431" s="205">
        <v>614</v>
      </c>
      <c r="I431" s="205">
        <v>632</v>
      </c>
      <c r="J431" s="205">
        <v>795</v>
      </c>
      <c r="K431" s="205">
        <v>540</v>
      </c>
      <c r="L431" s="205">
        <v>456</v>
      </c>
      <c r="M431" s="205">
        <v>387</v>
      </c>
    </row>
    <row r="432" spans="1:13" x14ac:dyDescent="0.25">
      <c r="A432" s="25" t="s">
        <v>46</v>
      </c>
      <c r="B432" s="205">
        <v>18</v>
      </c>
      <c r="C432" s="205">
        <v>17</v>
      </c>
      <c r="D432" s="205">
        <v>26</v>
      </c>
      <c r="E432" s="205">
        <v>15</v>
      </c>
      <c r="F432" s="205">
        <v>17</v>
      </c>
      <c r="G432" s="205">
        <v>24</v>
      </c>
      <c r="H432" s="205">
        <v>18</v>
      </c>
      <c r="I432" s="205">
        <v>16</v>
      </c>
      <c r="J432" s="205">
        <v>21</v>
      </c>
      <c r="K432" s="205">
        <v>8</v>
      </c>
      <c r="L432" s="205">
        <v>7</v>
      </c>
      <c r="M432" s="205">
        <v>10</v>
      </c>
    </row>
    <row r="433" spans="1:13" x14ac:dyDescent="0.25">
      <c r="A433" s="25" t="s">
        <v>47</v>
      </c>
      <c r="B433" s="205"/>
      <c r="C433" s="205"/>
      <c r="D433" s="205"/>
      <c r="E433" s="205"/>
      <c r="F433" s="205"/>
      <c r="G433" s="205"/>
      <c r="H433" s="205"/>
      <c r="I433" s="205"/>
      <c r="J433" s="205"/>
      <c r="K433" s="205"/>
      <c r="L433" s="205"/>
      <c r="M433" s="205"/>
    </row>
    <row r="434" spans="1:13" x14ac:dyDescent="0.25">
      <c r="A434" s="26" t="s">
        <v>51</v>
      </c>
      <c r="B434" s="152">
        <v>596</v>
      </c>
      <c r="C434" s="152">
        <v>566</v>
      </c>
      <c r="D434" s="152">
        <v>759</v>
      </c>
      <c r="E434" s="152">
        <v>613</v>
      </c>
      <c r="F434" s="152">
        <v>621</v>
      </c>
      <c r="G434" s="152">
        <v>764</v>
      </c>
      <c r="H434" s="152">
        <v>640</v>
      </c>
      <c r="I434" s="152">
        <v>659</v>
      </c>
      <c r="J434" s="152">
        <v>835</v>
      </c>
      <c r="K434" s="152">
        <v>561</v>
      </c>
      <c r="L434" s="152">
        <v>471</v>
      </c>
      <c r="M434" s="152">
        <v>405</v>
      </c>
    </row>
    <row r="435" spans="1:13" x14ac:dyDescent="0.25">
      <c r="A435" s="26"/>
      <c r="B435" s="27"/>
      <c r="C435" s="27"/>
      <c r="D435" s="27"/>
      <c r="E435" s="27"/>
      <c r="F435" s="27"/>
      <c r="G435" s="27"/>
      <c r="H435" s="77"/>
      <c r="I435" s="77"/>
      <c r="J435" s="77"/>
      <c r="K435" s="77"/>
      <c r="L435" s="77"/>
      <c r="M435" s="77"/>
    </row>
    <row r="436" spans="1:13" x14ac:dyDescent="0.25">
      <c r="A436" s="26" t="s">
        <v>3</v>
      </c>
      <c r="B436" s="27"/>
      <c r="C436" s="27"/>
      <c r="D436" s="27"/>
      <c r="E436" s="27"/>
      <c r="F436" s="27"/>
      <c r="G436" s="27"/>
      <c r="H436" s="77"/>
      <c r="I436" s="77"/>
      <c r="J436" s="77"/>
      <c r="K436" s="77"/>
      <c r="L436" s="77"/>
      <c r="M436" s="77"/>
    </row>
    <row r="437" spans="1:13" x14ac:dyDescent="0.25">
      <c r="A437" s="3" t="s">
        <v>44</v>
      </c>
      <c r="B437" s="205">
        <v>364</v>
      </c>
      <c r="C437" s="205">
        <v>376</v>
      </c>
      <c r="D437" s="205">
        <v>351</v>
      </c>
      <c r="E437" s="205">
        <v>324</v>
      </c>
      <c r="F437" s="205">
        <v>264</v>
      </c>
      <c r="G437" s="205">
        <v>382</v>
      </c>
      <c r="H437" s="205">
        <v>303</v>
      </c>
      <c r="I437" s="205">
        <v>283</v>
      </c>
      <c r="J437" s="205">
        <v>249</v>
      </c>
      <c r="K437" s="205">
        <v>275</v>
      </c>
      <c r="L437" s="205">
        <v>222</v>
      </c>
      <c r="M437" s="205">
        <v>183</v>
      </c>
    </row>
    <row r="438" spans="1:13" x14ac:dyDescent="0.25">
      <c r="A438" s="3" t="s">
        <v>45</v>
      </c>
      <c r="B438" s="205">
        <v>516</v>
      </c>
      <c r="C438" s="205">
        <v>626</v>
      </c>
      <c r="D438" s="205">
        <v>523</v>
      </c>
      <c r="E438" s="205">
        <v>583</v>
      </c>
      <c r="F438" s="205">
        <v>466</v>
      </c>
      <c r="G438" s="205">
        <v>695</v>
      </c>
      <c r="H438" s="205">
        <v>551</v>
      </c>
      <c r="I438" s="205">
        <v>544</v>
      </c>
      <c r="J438" s="205">
        <v>462</v>
      </c>
      <c r="K438" s="205">
        <v>472</v>
      </c>
      <c r="L438" s="205">
        <v>478</v>
      </c>
      <c r="M438" s="205">
        <v>377</v>
      </c>
    </row>
    <row r="439" spans="1:13" x14ac:dyDescent="0.25">
      <c r="A439" s="25" t="s">
        <v>46</v>
      </c>
      <c r="B439" s="205">
        <v>26</v>
      </c>
      <c r="C439" s="205">
        <v>39</v>
      </c>
      <c r="D439" s="205">
        <v>29</v>
      </c>
      <c r="E439" s="205">
        <v>31</v>
      </c>
      <c r="F439" s="205">
        <v>21</v>
      </c>
      <c r="G439" s="205">
        <v>33</v>
      </c>
      <c r="H439" s="205">
        <v>24</v>
      </c>
      <c r="I439" s="205">
        <v>25</v>
      </c>
      <c r="J439" s="205">
        <v>25</v>
      </c>
      <c r="K439" s="205">
        <v>25</v>
      </c>
      <c r="L439" s="205">
        <v>24</v>
      </c>
      <c r="M439" s="205">
        <v>18</v>
      </c>
    </row>
    <row r="440" spans="1:13" x14ac:dyDescent="0.25">
      <c r="A440" s="25" t="s">
        <v>47</v>
      </c>
      <c r="B440" s="205"/>
      <c r="C440" s="205"/>
      <c r="D440" s="205"/>
      <c r="E440" s="205"/>
      <c r="F440" s="205"/>
      <c r="G440" s="205"/>
      <c r="H440" s="205"/>
      <c r="I440" s="205"/>
      <c r="J440" s="205"/>
      <c r="K440" s="205"/>
      <c r="L440" s="205"/>
      <c r="M440" s="205"/>
    </row>
    <row r="441" spans="1:13" x14ac:dyDescent="0.25">
      <c r="A441" s="26" t="s">
        <v>670</v>
      </c>
      <c r="B441" s="152">
        <v>906</v>
      </c>
      <c r="C441" s="152">
        <v>1041</v>
      </c>
      <c r="D441" s="152">
        <v>903</v>
      </c>
      <c r="E441" s="152">
        <v>937</v>
      </c>
      <c r="F441" s="152">
        <v>751</v>
      </c>
      <c r="G441" s="152">
        <v>1110</v>
      </c>
      <c r="H441" s="152">
        <v>878</v>
      </c>
      <c r="I441" s="152">
        <v>852</v>
      </c>
      <c r="J441" s="152">
        <v>736</v>
      </c>
      <c r="K441" s="152">
        <v>772</v>
      </c>
      <c r="L441" s="152">
        <v>724</v>
      </c>
      <c r="M441" s="152">
        <v>577</v>
      </c>
    </row>
    <row r="442" spans="1:13" x14ac:dyDescent="0.25">
      <c r="A442" s="26"/>
      <c r="B442" s="27"/>
      <c r="C442" s="27"/>
      <c r="D442" s="27"/>
      <c r="E442" s="27"/>
      <c r="F442" s="27"/>
      <c r="G442" s="27"/>
      <c r="H442" s="77"/>
      <c r="I442" s="77"/>
      <c r="J442" s="77"/>
      <c r="K442" s="77"/>
      <c r="L442" s="77"/>
      <c r="M442" s="77"/>
    </row>
    <row r="443" spans="1:13" x14ac:dyDescent="0.25">
      <c r="A443" s="26" t="s">
        <v>52</v>
      </c>
      <c r="B443" s="27"/>
      <c r="C443" s="27"/>
      <c r="D443" s="27"/>
      <c r="E443" s="27"/>
      <c r="F443" s="27"/>
      <c r="G443" s="27"/>
      <c r="H443" s="77"/>
      <c r="I443" s="77"/>
      <c r="J443" s="77"/>
      <c r="K443" s="77"/>
      <c r="L443" s="77"/>
      <c r="M443" s="77"/>
    </row>
    <row r="444" spans="1:13" x14ac:dyDescent="0.25">
      <c r="A444" s="3" t="s">
        <v>44</v>
      </c>
      <c r="B444" s="205">
        <v>34</v>
      </c>
      <c r="C444" s="205">
        <v>36</v>
      </c>
      <c r="D444" s="205">
        <v>40</v>
      </c>
      <c r="E444" s="205">
        <v>33</v>
      </c>
      <c r="F444" s="205">
        <v>37</v>
      </c>
      <c r="G444" s="205">
        <v>36</v>
      </c>
      <c r="H444" s="205">
        <v>36</v>
      </c>
      <c r="I444" s="205">
        <v>34</v>
      </c>
      <c r="J444" s="205">
        <v>37</v>
      </c>
      <c r="K444" s="205">
        <v>34</v>
      </c>
      <c r="L444" s="205">
        <v>37</v>
      </c>
      <c r="M444" s="205">
        <v>17</v>
      </c>
    </row>
    <row r="445" spans="1:13" x14ac:dyDescent="0.25">
      <c r="A445" s="3" t="s">
        <v>45</v>
      </c>
      <c r="B445" s="205">
        <v>209</v>
      </c>
      <c r="C445" s="205">
        <v>180</v>
      </c>
      <c r="D445" s="205">
        <v>225</v>
      </c>
      <c r="E445" s="205">
        <v>169</v>
      </c>
      <c r="F445" s="205">
        <v>180</v>
      </c>
      <c r="G445" s="205">
        <v>172</v>
      </c>
      <c r="H445" s="205">
        <v>223</v>
      </c>
      <c r="I445" s="205">
        <v>196</v>
      </c>
      <c r="J445" s="205">
        <v>232</v>
      </c>
      <c r="K445" s="205">
        <v>162</v>
      </c>
      <c r="L445" s="205">
        <v>174</v>
      </c>
      <c r="M445" s="205">
        <v>106</v>
      </c>
    </row>
    <row r="446" spans="1:13" x14ac:dyDescent="0.25">
      <c r="A446" s="25" t="s">
        <v>46</v>
      </c>
      <c r="B446" s="205">
        <v>9</v>
      </c>
      <c r="C446" s="205">
        <v>10</v>
      </c>
      <c r="D446" s="205">
        <v>10</v>
      </c>
      <c r="E446" s="205">
        <v>9</v>
      </c>
      <c r="F446" s="205">
        <v>10</v>
      </c>
      <c r="G446" s="205">
        <v>7</v>
      </c>
      <c r="H446" s="205">
        <v>10</v>
      </c>
      <c r="I446" s="205">
        <v>9</v>
      </c>
      <c r="J446" s="205">
        <v>13</v>
      </c>
      <c r="K446" s="205">
        <v>9</v>
      </c>
      <c r="L446" s="205">
        <v>8</v>
      </c>
      <c r="M446" s="205">
        <v>6</v>
      </c>
    </row>
    <row r="447" spans="1:13" x14ac:dyDescent="0.25">
      <c r="A447" s="25" t="s">
        <v>47</v>
      </c>
      <c r="B447" s="205">
        <v>1</v>
      </c>
      <c r="C447" s="205">
        <v>1</v>
      </c>
      <c r="D447" s="205">
        <v>1</v>
      </c>
      <c r="E447" s="205">
        <v>1</v>
      </c>
      <c r="F447" s="205">
        <v>1</v>
      </c>
      <c r="G447" s="205">
        <v>0</v>
      </c>
      <c r="H447" s="205">
        <v>1</v>
      </c>
      <c r="I447" s="205">
        <v>1</v>
      </c>
      <c r="J447" s="205">
        <v>1</v>
      </c>
      <c r="K447" s="205">
        <v>1</v>
      </c>
      <c r="L447" s="205">
        <v>2</v>
      </c>
      <c r="M447" s="205">
        <v>1</v>
      </c>
    </row>
    <row r="448" spans="1:13" x14ac:dyDescent="0.25">
      <c r="A448" s="27" t="s">
        <v>5</v>
      </c>
      <c r="B448" s="152">
        <v>253</v>
      </c>
      <c r="C448" s="152">
        <v>226</v>
      </c>
      <c r="D448" s="152">
        <v>276</v>
      </c>
      <c r="E448" s="152">
        <v>212</v>
      </c>
      <c r="F448" s="152">
        <v>227</v>
      </c>
      <c r="G448" s="152">
        <v>216</v>
      </c>
      <c r="H448" s="152">
        <v>271</v>
      </c>
      <c r="I448" s="152">
        <v>240</v>
      </c>
      <c r="J448" s="152">
        <v>283</v>
      </c>
      <c r="K448" s="152">
        <v>206</v>
      </c>
      <c r="L448" s="152">
        <v>221</v>
      </c>
      <c r="M448" s="152">
        <v>130</v>
      </c>
    </row>
    <row r="449" spans="1:13" x14ac:dyDescent="0.25">
      <c r="A449" s="27"/>
      <c r="B449" s="27"/>
      <c r="C449" s="27"/>
      <c r="D449" s="27"/>
      <c r="E449" s="27"/>
      <c r="F449" s="27"/>
    </row>
    <row r="450" spans="1:13" ht="15.75" thickBot="1" x14ac:dyDescent="0.3">
      <c r="A450" s="3"/>
    </row>
    <row r="451" spans="1:13" ht="15.75" thickBot="1" x14ac:dyDescent="0.3">
      <c r="A451" s="185" t="s">
        <v>53</v>
      </c>
      <c r="B451" s="184">
        <v>39448</v>
      </c>
      <c r="C451" s="182">
        <v>39479</v>
      </c>
      <c r="D451" s="182">
        <v>39508</v>
      </c>
      <c r="E451" s="182">
        <v>39539</v>
      </c>
      <c r="F451" s="182">
        <v>39569</v>
      </c>
      <c r="G451" s="182">
        <v>39600</v>
      </c>
      <c r="H451" s="182">
        <v>39630</v>
      </c>
      <c r="I451" s="182">
        <v>39661</v>
      </c>
      <c r="J451" s="182">
        <v>39692</v>
      </c>
      <c r="K451" s="182">
        <v>39722</v>
      </c>
      <c r="L451" s="182">
        <v>39753</v>
      </c>
      <c r="M451" s="183">
        <v>39783</v>
      </c>
    </row>
    <row r="452" spans="1:13" x14ac:dyDescent="0.25">
      <c r="A452" s="3" t="s">
        <v>44</v>
      </c>
      <c r="B452" s="205">
        <v>3004</v>
      </c>
      <c r="C452" s="205">
        <v>2491</v>
      </c>
      <c r="D452" s="205">
        <v>2304</v>
      </c>
      <c r="E452" s="205">
        <v>2078</v>
      </c>
      <c r="F452" s="205">
        <v>2003</v>
      </c>
      <c r="G452" s="205">
        <v>2151</v>
      </c>
      <c r="H452" s="205">
        <v>1747</v>
      </c>
      <c r="I452" s="205">
        <v>1524</v>
      </c>
      <c r="J452" s="205">
        <v>2164</v>
      </c>
      <c r="K452" s="205">
        <v>1743</v>
      </c>
      <c r="L452" s="205">
        <v>1455</v>
      </c>
      <c r="M452" s="205">
        <v>1156</v>
      </c>
    </row>
    <row r="453" spans="1:13" x14ac:dyDescent="0.25">
      <c r="A453" s="3" t="s">
        <v>45</v>
      </c>
      <c r="B453" s="205">
        <v>12307</v>
      </c>
      <c r="C453" s="205">
        <v>11766</v>
      </c>
      <c r="D453" s="205">
        <v>12267</v>
      </c>
      <c r="E453" s="205">
        <v>9162</v>
      </c>
      <c r="F453" s="205">
        <v>9784</v>
      </c>
      <c r="G453" s="205">
        <v>11317</v>
      </c>
      <c r="H453" s="205">
        <v>10544</v>
      </c>
      <c r="I453" s="205">
        <v>8835</v>
      </c>
      <c r="J453" s="205">
        <v>12685</v>
      </c>
      <c r="K453" s="205">
        <v>10023</v>
      </c>
      <c r="L453" s="205">
        <v>8282</v>
      </c>
      <c r="M453" s="205">
        <v>6432</v>
      </c>
    </row>
    <row r="454" spans="1:13" x14ac:dyDescent="0.25">
      <c r="A454" s="25" t="s">
        <v>46</v>
      </c>
      <c r="B454" s="205">
        <v>231</v>
      </c>
      <c r="C454" s="205">
        <v>262</v>
      </c>
      <c r="D454" s="205">
        <v>325</v>
      </c>
      <c r="E454" s="205">
        <v>180</v>
      </c>
      <c r="F454" s="205">
        <v>196</v>
      </c>
      <c r="G454" s="205">
        <v>240</v>
      </c>
      <c r="H454" s="205">
        <v>194</v>
      </c>
      <c r="I454" s="205">
        <v>165</v>
      </c>
      <c r="J454" s="205">
        <v>251</v>
      </c>
      <c r="K454" s="205">
        <v>199</v>
      </c>
      <c r="L454" s="205">
        <v>166</v>
      </c>
      <c r="M454" s="205">
        <v>137</v>
      </c>
    </row>
    <row r="455" spans="1:13" x14ac:dyDescent="0.25">
      <c r="A455" s="25" t="s">
        <v>47</v>
      </c>
      <c r="B455" s="205">
        <v>421</v>
      </c>
      <c r="C455" s="205">
        <v>450</v>
      </c>
      <c r="D455" s="205">
        <v>493</v>
      </c>
      <c r="E455" s="205">
        <v>414</v>
      </c>
      <c r="F455" s="205">
        <v>457</v>
      </c>
      <c r="G455" s="205">
        <v>360</v>
      </c>
      <c r="H455" s="205">
        <v>458</v>
      </c>
      <c r="I455" s="205">
        <v>412</v>
      </c>
      <c r="J455" s="205">
        <v>464</v>
      </c>
      <c r="K455" s="205">
        <v>484</v>
      </c>
      <c r="L455" s="205">
        <v>413</v>
      </c>
      <c r="M455" s="205">
        <v>407</v>
      </c>
    </row>
    <row r="456" spans="1:13" x14ac:dyDescent="0.25">
      <c r="A456" s="26" t="s">
        <v>13</v>
      </c>
      <c r="B456" s="152">
        <v>15964</v>
      </c>
      <c r="C456" s="152">
        <v>14968</v>
      </c>
      <c r="D456" s="152">
        <v>15389</v>
      </c>
      <c r="E456" s="152">
        <v>11833</v>
      </c>
      <c r="F456" s="152">
        <v>12440</v>
      </c>
      <c r="G456" s="152">
        <v>14069</v>
      </c>
      <c r="H456" s="152">
        <v>12943</v>
      </c>
      <c r="I456" s="152">
        <v>10936</v>
      </c>
      <c r="J456" s="152">
        <v>15564</v>
      </c>
      <c r="K456" s="152">
        <v>12448</v>
      </c>
      <c r="L456" s="152">
        <v>10315</v>
      </c>
      <c r="M456" s="152">
        <v>8132</v>
      </c>
    </row>
  </sheetData>
  <mergeCells count="10">
    <mergeCell ref="B3:M3"/>
    <mergeCell ref="A47:M47"/>
    <mergeCell ref="B406:M406"/>
    <mergeCell ref="B201:M201"/>
    <mergeCell ref="B147:M147"/>
    <mergeCell ref="B50:M50"/>
    <mergeCell ref="A94:M94"/>
    <mergeCell ref="B97:M97"/>
    <mergeCell ref="B253:M253"/>
    <mergeCell ref="B355:M355"/>
  </mergeCells>
  <pageMargins left="0.7" right="0.7" top="0.75" bottom="0.75" header="0.3" footer="0.3"/>
  <pageSetup scale="64" fitToHeight="7" orientation="landscape" r:id="rId1"/>
  <headerFooter>
    <oddFooter>&amp;L&amp;D
&amp;F&amp;C&amp;A&amp;RPage &amp;P of &amp;N</oddFooter>
  </headerFooter>
  <rowBreaks count="8" manualBreakCount="8">
    <brk id="47" max="12" man="1"/>
    <brk id="94" max="16383" man="1"/>
    <brk id="146" max="16383" man="1"/>
    <brk id="200" max="16383" man="1"/>
    <brk id="251" max="16383" man="1"/>
    <brk id="303" max="16383" man="1"/>
    <brk id="354" max="16383" man="1"/>
    <brk id="40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5" outlineLevelRow="1" x14ac:dyDescent="0.25"/>
  <cols>
    <col min="1" max="1" width="18.5703125" customWidth="1"/>
    <col min="2" max="2" width="13.28515625" customWidth="1"/>
    <col min="3" max="3" width="12.5703125" customWidth="1"/>
    <col min="4" max="5" width="11.5703125" bestFit="1" customWidth="1"/>
    <col min="6" max="6" width="10.85546875" bestFit="1" customWidth="1"/>
    <col min="7" max="7" width="10.5703125" bestFit="1" customWidth="1"/>
    <col min="8" max="10" width="10.85546875" bestFit="1" customWidth="1"/>
    <col min="11" max="11" width="10.5703125" bestFit="1" customWidth="1"/>
    <col min="12" max="14" width="10.85546875" bestFit="1" customWidth="1"/>
    <col min="15" max="15" width="12.5703125" customWidth="1"/>
    <col min="16" max="16" width="8" bestFit="1" customWidth="1"/>
  </cols>
  <sheetData>
    <row r="1" spans="1:15" ht="14.45" x14ac:dyDescent="0.35">
      <c r="A1" s="311" t="s">
        <v>40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</row>
    <row r="2" spans="1:15" thickBot="1" x14ac:dyDescent="0.4"/>
    <row r="3" spans="1:15" ht="14.45" x14ac:dyDescent="0.35">
      <c r="A3" s="1"/>
      <c r="B3" s="303" t="s">
        <v>30</v>
      </c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4"/>
    </row>
    <row r="4" spans="1:15" ht="14.45" x14ac:dyDescent="0.3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ht="14.45" x14ac:dyDescent="0.3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ht="14.45" x14ac:dyDescent="0.3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ht="14.45" x14ac:dyDescent="0.3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ht="14.45" x14ac:dyDescent="0.3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ht="14.45" x14ac:dyDescent="0.3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ht="14.45" x14ac:dyDescent="0.3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ht="14.45" x14ac:dyDescent="0.3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ht="14.45" x14ac:dyDescent="0.3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ht="14.45" x14ac:dyDescent="0.3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ht="14.45" x14ac:dyDescent="0.3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ht="14.45" x14ac:dyDescent="0.3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ht="14.45" x14ac:dyDescent="0.3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ht="14.45" x14ac:dyDescent="0.3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ht="14.45" x14ac:dyDescent="0.3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ht="14.45" x14ac:dyDescent="0.35">
      <c r="A19" s="2"/>
      <c r="B19" s="312" t="s">
        <v>43</v>
      </c>
      <c r="C19" s="312"/>
      <c r="D19" s="312"/>
      <c r="E19" s="312"/>
      <c r="F19" s="312"/>
      <c r="G19" s="312"/>
      <c r="H19" s="312"/>
      <c r="I19" s="312"/>
      <c r="J19" s="312"/>
      <c r="K19" s="312"/>
      <c r="L19" s="312"/>
      <c r="M19" s="312"/>
      <c r="N19" s="305"/>
    </row>
    <row r="20" spans="1:14" ht="14.45" x14ac:dyDescent="0.3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ht="14.45" x14ac:dyDescent="0.3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ht="14.45" x14ac:dyDescent="0.3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ht="14.45" x14ac:dyDescent="0.3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ht="14.45" x14ac:dyDescent="0.3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ht="14.45" x14ac:dyDescent="0.3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ht="14.45" x14ac:dyDescent="0.3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ht="14.45" x14ac:dyDescent="0.3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ht="14.45" x14ac:dyDescent="0.3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ht="14.45" x14ac:dyDescent="0.3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ht="14.45" x14ac:dyDescent="0.3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ht="14.45" x14ac:dyDescent="0.3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ht="14.45" x14ac:dyDescent="0.3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ht="14.45" x14ac:dyDescent="0.3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ht="14.45" x14ac:dyDescent="0.3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ht="14.45" x14ac:dyDescent="0.35">
      <c r="A35" s="2"/>
      <c r="B35" s="305" t="s">
        <v>17</v>
      </c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7"/>
    </row>
    <row r="36" spans="1:14" ht="14.45" x14ac:dyDescent="0.3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ht="14.45" x14ac:dyDescent="0.3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ht="14.45" x14ac:dyDescent="0.3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ht="14.45" x14ac:dyDescent="0.3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ht="14.45" x14ac:dyDescent="0.3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ht="14.45" x14ac:dyDescent="0.3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ht="14.45" x14ac:dyDescent="0.3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ht="14.45" x14ac:dyDescent="0.3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ht="14.45" x14ac:dyDescent="0.3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ht="14.45" x14ac:dyDescent="0.3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ht="14.45" x14ac:dyDescent="0.3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ht="14.45" x14ac:dyDescent="0.3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ht="14.45" x14ac:dyDescent="0.3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ht="14.45" x14ac:dyDescent="0.3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ht="14.45" x14ac:dyDescent="0.35">
      <c r="A51" s="2"/>
      <c r="B51" s="308" t="s">
        <v>29</v>
      </c>
      <c r="C51" s="309"/>
      <c r="D51" s="309"/>
      <c r="E51" s="309"/>
      <c r="F51" s="309"/>
      <c r="G51" s="309"/>
      <c r="H51" s="309"/>
      <c r="I51" s="309"/>
      <c r="J51" s="309"/>
      <c r="K51" s="309"/>
      <c r="L51" s="309"/>
      <c r="M51" s="309"/>
      <c r="N51" s="310"/>
    </row>
    <row r="52" spans="1:14" ht="14.45" x14ac:dyDescent="0.3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ht="14.45" x14ac:dyDescent="0.3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ht="14.45" x14ac:dyDescent="0.3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ht="14.45" x14ac:dyDescent="0.3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ht="14.45" x14ac:dyDescent="0.3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ht="14.45" x14ac:dyDescent="0.3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ht="14.45" x14ac:dyDescent="0.3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ht="14.45" x14ac:dyDescent="0.3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ht="14.45" x14ac:dyDescent="0.3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ht="14.45" x14ac:dyDescent="0.3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ht="14.45" x14ac:dyDescent="0.3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ht="14.45" x14ac:dyDescent="0.3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ht="14.45" x14ac:dyDescent="0.3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ht="14.45" x14ac:dyDescent="0.35">
      <c r="A66" s="2"/>
      <c r="B66" s="305" t="s">
        <v>36</v>
      </c>
      <c r="C66" s="306"/>
      <c r="D66" s="306"/>
      <c r="E66" s="306"/>
      <c r="F66" s="306"/>
      <c r="G66" s="306"/>
      <c r="H66" s="306"/>
      <c r="I66" s="306"/>
      <c r="J66" s="306"/>
      <c r="K66" s="306"/>
      <c r="L66" s="306"/>
      <c r="M66" s="306"/>
      <c r="N66" s="307"/>
    </row>
    <row r="67" spans="1:14" ht="14.45" x14ac:dyDescent="0.3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ht="14.45" x14ac:dyDescent="0.3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ht="14.45" x14ac:dyDescent="0.3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ht="14.45" x14ac:dyDescent="0.3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ht="14.45" x14ac:dyDescent="0.3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ht="14.45" x14ac:dyDescent="0.3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ht="14.45" x14ac:dyDescent="0.3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ht="14.45" x14ac:dyDescent="0.3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ht="14.45" x14ac:dyDescent="0.3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ht="14.45" x14ac:dyDescent="0.3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ht="14.45" x14ac:dyDescent="0.3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ht="14.45" x14ac:dyDescent="0.3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ht="14.45" x14ac:dyDescent="0.3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ht="14.45" x14ac:dyDescent="0.35">
      <c r="A82" s="4"/>
      <c r="B82" t="s">
        <v>12</v>
      </c>
    </row>
    <row r="84" spans="1:14" ht="14.45" hidden="1" outlineLevel="1" x14ac:dyDescent="0.3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t="14.45" hidden="1" outlineLevel="1" x14ac:dyDescent="0.3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t="14.45" hidden="1" outlineLevel="1" x14ac:dyDescent="0.35"/>
    <row r="87" spans="1:14" ht="14.45" hidden="1" outlineLevel="1" x14ac:dyDescent="0.3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t="14.45" hidden="1" outlineLevel="1" x14ac:dyDescent="0.3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ht="14.45" collapsed="1" x14ac:dyDescent="0.35"/>
    <row r="90" spans="1:14" ht="14.45" x14ac:dyDescent="0.35">
      <c r="A90" s="81" t="s">
        <v>62</v>
      </c>
    </row>
    <row r="91" spans="1:14" ht="14.45" x14ac:dyDescent="0.3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ht="14.45" x14ac:dyDescent="0.3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ht="14.45" x14ac:dyDescent="0.3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ht="14.45" x14ac:dyDescent="0.3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ht="14.45" x14ac:dyDescent="0.3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ht="14.45" x14ac:dyDescent="0.35">
      <c r="A97" s="81" t="s">
        <v>61</v>
      </c>
    </row>
    <row r="98" spans="1:17" ht="14.45" x14ac:dyDescent="0.3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ht="14.45" x14ac:dyDescent="0.3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ht="14.45" x14ac:dyDescent="0.3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ht="14.45" x14ac:dyDescent="0.3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ht="14.45" x14ac:dyDescent="0.3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ht="14.45" x14ac:dyDescent="0.35">
      <c r="A104" s="81" t="s">
        <v>63</v>
      </c>
    </row>
    <row r="105" spans="1:17" ht="14.45" x14ac:dyDescent="0.3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ht="14.45" x14ac:dyDescent="0.3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ht="14.45" x14ac:dyDescent="0.3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ht="14.45" x14ac:dyDescent="0.3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ht="14.45" x14ac:dyDescent="0.3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ht="14.45" x14ac:dyDescent="0.35">
      <c r="A111" t="s">
        <v>11</v>
      </c>
    </row>
    <row r="112" spans="1:17" ht="14.45" x14ac:dyDescent="0.3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ht="14.45" x14ac:dyDescent="0.3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ht="14.45" x14ac:dyDescent="0.3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ht="14.45" x14ac:dyDescent="0.3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ht="14.45" x14ac:dyDescent="0.3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ht="14.45" x14ac:dyDescent="0.3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ht="14.45" x14ac:dyDescent="0.3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ht="14.45" x14ac:dyDescent="0.3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ht="14.45" x14ac:dyDescent="0.35">
      <c r="B121" s="40"/>
    </row>
    <row r="122" spans="1:17" ht="14.45" x14ac:dyDescent="0.35">
      <c r="A122" s="81" t="s">
        <v>67</v>
      </c>
    </row>
    <row r="123" spans="1:17" ht="14.45" x14ac:dyDescent="0.3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ht="14.45" x14ac:dyDescent="0.3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ht="14.45" x14ac:dyDescent="0.3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ht="14.45" x14ac:dyDescent="0.3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ht="14.45" x14ac:dyDescent="0.3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ht="14.45" x14ac:dyDescent="0.35">
      <c r="H128" s="40"/>
      <c r="I128" s="40"/>
      <c r="J128" s="40"/>
      <c r="K128" s="40"/>
      <c r="L128" s="40"/>
      <c r="M128" s="40"/>
      <c r="N128" s="40"/>
      <c r="O128" s="40"/>
    </row>
    <row r="129" spans="1:16" ht="14.45" x14ac:dyDescent="0.35">
      <c r="A129" s="81" t="s">
        <v>68</v>
      </c>
    </row>
    <row r="130" spans="1:16" ht="14.45" x14ac:dyDescent="0.3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ht="14.45" x14ac:dyDescent="0.3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ht="14.45" x14ac:dyDescent="0.3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x14ac:dyDescent="0.2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x14ac:dyDescent="0.25">
      <c r="O134" s="37"/>
    </row>
    <row r="135" spans="1:16" x14ac:dyDescent="0.2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5" x14ac:dyDescent="0.25"/>
  <cols>
    <col min="1" max="1" width="23.28515625" customWidth="1"/>
    <col min="2" max="2" width="11.85546875" customWidth="1"/>
    <col min="3" max="7" width="11.5703125" bestFit="1" customWidth="1"/>
    <col min="8" max="8" width="10.5703125" bestFit="1" customWidth="1"/>
    <col min="9" max="14" width="11.5703125" bestFit="1" customWidth="1"/>
    <col min="15" max="15" width="12.7109375" bestFit="1" customWidth="1"/>
  </cols>
  <sheetData>
    <row r="1" spans="1:14" ht="14.45" x14ac:dyDescent="0.35">
      <c r="A1" s="311" t="s">
        <v>41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</row>
    <row r="2" spans="1:14" ht="14.45" x14ac:dyDescent="0.3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ht="14.45" x14ac:dyDescent="0.35">
      <c r="B3" s="312" t="s">
        <v>39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</row>
    <row r="4" spans="1:14" ht="14.45" x14ac:dyDescent="0.3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ht="14.45" x14ac:dyDescent="0.3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ht="14.45" x14ac:dyDescent="0.3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ht="14.45" x14ac:dyDescent="0.3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ht="14.45" x14ac:dyDescent="0.3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ht="14.45" x14ac:dyDescent="0.3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ht="14.45" x14ac:dyDescent="0.3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ht="14.45" x14ac:dyDescent="0.3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ht="14.45" x14ac:dyDescent="0.3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ht="14.45" x14ac:dyDescent="0.35">
      <c r="B13" s="312" t="s">
        <v>42</v>
      </c>
      <c r="C13" s="312"/>
      <c r="D13" s="312"/>
      <c r="E13" s="312"/>
      <c r="F13" s="312"/>
      <c r="G13" s="312"/>
      <c r="H13" s="312"/>
      <c r="I13" s="312"/>
      <c r="J13" s="312"/>
      <c r="K13" s="312"/>
      <c r="L13" s="312"/>
      <c r="M13" s="312"/>
      <c r="N13" s="312"/>
    </row>
    <row r="14" spans="1:14" ht="14.45" x14ac:dyDescent="0.3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ht="14.45" x14ac:dyDescent="0.3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ht="14.45" x14ac:dyDescent="0.3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ht="14.45" x14ac:dyDescent="0.3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ht="14.45" x14ac:dyDescent="0.3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ht="14.45" x14ac:dyDescent="0.3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ht="14.45" x14ac:dyDescent="0.3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ht="14.45" x14ac:dyDescent="0.3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ht="14.45" x14ac:dyDescent="0.3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ht="14.45" x14ac:dyDescent="0.3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ht="14.45" x14ac:dyDescent="0.35">
      <c r="A24" s="25"/>
      <c r="B24" s="312" t="s">
        <v>38</v>
      </c>
      <c r="C24" s="312"/>
      <c r="D24" s="312"/>
      <c r="E24" s="312"/>
      <c r="F24" s="312"/>
      <c r="G24" s="312"/>
      <c r="H24" s="312"/>
      <c r="I24" s="312"/>
      <c r="J24" s="312"/>
      <c r="K24" s="312"/>
      <c r="L24" s="312"/>
      <c r="M24" s="312"/>
      <c r="N24" s="312"/>
    </row>
    <row r="25" spans="1:14" ht="14.45" x14ac:dyDescent="0.3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ht="14.45" x14ac:dyDescent="0.3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ht="14.45" x14ac:dyDescent="0.3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ht="14.45" x14ac:dyDescent="0.3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ht="14.45" x14ac:dyDescent="0.3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ht="14.45" x14ac:dyDescent="0.3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ht="14.45" x14ac:dyDescent="0.3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thickBot="1" x14ac:dyDescent="0.4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ht="14.45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x14ac:dyDescent="0.25">
      <c r="A34" s="3"/>
      <c r="B34" s="312" t="s">
        <v>37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</row>
    <row r="35" spans="1:15" x14ac:dyDescent="0.2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x14ac:dyDescent="0.2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x14ac:dyDescent="0.2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x14ac:dyDescent="0.2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x14ac:dyDescent="0.2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x14ac:dyDescent="0.2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x14ac:dyDescent="0.2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x14ac:dyDescent="0.2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x14ac:dyDescent="0.25">
      <c r="N43" s="38"/>
    </row>
    <row r="44" spans="1:15" x14ac:dyDescent="0.25">
      <c r="N44" s="78">
        <f>AVERAGE(H42:I42,K42:N42)</f>
        <v>-60089.259170653917</v>
      </c>
      <c r="O44" s="79" t="s">
        <v>57</v>
      </c>
    </row>
    <row r="45" spans="1:15" x14ac:dyDescent="0.2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86"/>
  <sheetViews>
    <sheetView zoomScale="110" zoomScaleNormal="110" workbookViewId="0">
      <selection activeCell="H6" sqref="H6"/>
    </sheetView>
  </sheetViews>
  <sheetFormatPr defaultRowHeight="15" x14ac:dyDescent="0.25"/>
  <cols>
    <col min="1" max="1" width="29" customWidth="1"/>
    <col min="2" max="13" width="15.7109375" customWidth="1"/>
  </cols>
  <sheetData>
    <row r="2" spans="1:13" ht="15.75" thickBot="1" x14ac:dyDescent="0.3">
      <c r="A2" s="3"/>
      <c r="B2" s="297" t="s">
        <v>672</v>
      </c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</row>
    <row r="3" spans="1:13" ht="16.5" thickBot="1" x14ac:dyDescent="0.3">
      <c r="A3" s="179">
        <v>2016</v>
      </c>
      <c r="B3" s="192">
        <v>42370</v>
      </c>
      <c r="C3" s="91">
        <v>42401</v>
      </c>
      <c r="D3" s="91">
        <v>42430</v>
      </c>
      <c r="E3" s="91">
        <v>42461</v>
      </c>
      <c r="F3" s="91">
        <v>42491</v>
      </c>
      <c r="G3" s="91">
        <v>42522</v>
      </c>
      <c r="H3" s="91">
        <v>42552</v>
      </c>
      <c r="I3" s="91">
        <v>42583</v>
      </c>
      <c r="J3" s="91">
        <v>42614</v>
      </c>
      <c r="K3" s="91">
        <v>42644</v>
      </c>
      <c r="L3" s="91">
        <v>42675</v>
      </c>
      <c r="M3" s="96">
        <v>42705</v>
      </c>
    </row>
    <row r="4" spans="1:13" x14ac:dyDescent="0.25">
      <c r="A4" s="3" t="s">
        <v>0</v>
      </c>
      <c r="B4" s="98">
        <v>60080797</v>
      </c>
      <c r="C4" s="99">
        <v>62760901</v>
      </c>
      <c r="D4" s="212">
        <v>56253649</v>
      </c>
      <c r="E4" s="99">
        <v>58792841</v>
      </c>
      <c r="F4" s="204">
        <v>62297614</v>
      </c>
      <c r="G4" s="204">
        <v>55664528</v>
      </c>
      <c r="H4" s="99">
        <v>54379732</v>
      </c>
      <c r="I4" s="99"/>
      <c r="J4" s="99"/>
      <c r="K4" s="99"/>
      <c r="L4" s="99"/>
      <c r="M4" s="100"/>
    </row>
    <row r="5" spans="1:13" x14ac:dyDescent="0.25">
      <c r="A5" s="3" t="s">
        <v>1</v>
      </c>
      <c r="B5" s="101">
        <v>8063741</v>
      </c>
      <c r="C5" s="93">
        <v>8293851</v>
      </c>
      <c r="D5" s="94">
        <v>8083752</v>
      </c>
      <c r="E5" s="93">
        <v>8786248</v>
      </c>
      <c r="F5" s="204">
        <v>9280060</v>
      </c>
      <c r="G5" s="204">
        <v>9330296</v>
      </c>
      <c r="H5" s="93">
        <v>9214668</v>
      </c>
      <c r="I5" s="93"/>
      <c r="J5" s="93"/>
      <c r="K5" s="93"/>
      <c r="L5" s="93"/>
      <c r="M5" s="102"/>
    </row>
    <row r="6" spans="1:13" x14ac:dyDescent="0.25">
      <c r="A6" s="25" t="s">
        <v>947</v>
      </c>
      <c r="B6" s="103">
        <v>28019828</v>
      </c>
      <c r="C6" s="94">
        <v>28417027</v>
      </c>
      <c r="D6" s="94">
        <v>28858887</v>
      </c>
      <c r="E6" s="94">
        <v>29539660</v>
      </c>
      <c r="F6" s="204">
        <v>28098315</v>
      </c>
      <c r="G6" s="204">
        <v>28208024</v>
      </c>
      <c r="H6" s="94">
        <v>27435504</v>
      </c>
      <c r="I6" s="94"/>
      <c r="J6" s="94"/>
      <c r="K6" s="94"/>
      <c r="L6" s="94"/>
      <c r="M6" s="102"/>
    </row>
    <row r="7" spans="1:13" x14ac:dyDescent="0.25">
      <c r="A7" s="3" t="s">
        <v>2</v>
      </c>
      <c r="B7" s="101">
        <v>2324626</v>
      </c>
      <c r="C7" s="93">
        <v>2406832</v>
      </c>
      <c r="D7" s="94">
        <v>2032127</v>
      </c>
      <c r="E7" s="93">
        <v>2162031</v>
      </c>
      <c r="F7" s="204">
        <v>2222340</v>
      </c>
      <c r="G7" s="204">
        <v>2032286</v>
      </c>
      <c r="H7" s="93">
        <v>2092951</v>
      </c>
      <c r="I7" s="93"/>
      <c r="J7" s="93"/>
      <c r="K7" s="93"/>
      <c r="L7" s="93"/>
      <c r="M7" s="102"/>
    </row>
    <row r="8" spans="1:13" x14ac:dyDescent="0.25">
      <c r="A8" s="3" t="s">
        <v>3</v>
      </c>
      <c r="B8" s="101">
        <v>7347079</v>
      </c>
      <c r="C8" s="93">
        <v>6935945</v>
      </c>
      <c r="D8" s="94">
        <v>7966861</v>
      </c>
      <c r="E8" s="93">
        <v>7957414</v>
      </c>
      <c r="F8" s="204">
        <v>8569783</v>
      </c>
      <c r="G8" s="204">
        <v>8020448</v>
      </c>
      <c r="H8" s="93">
        <v>7785873</v>
      </c>
      <c r="I8" s="93"/>
      <c r="J8" s="93"/>
      <c r="K8" s="93"/>
      <c r="L8" s="93"/>
      <c r="M8" s="102"/>
    </row>
    <row r="9" spans="1:13" x14ac:dyDescent="0.25">
      <c r="A9" s="97" t="s">
        <v>946</v>
      </c>
      <c r="B9" s="103">
        <v>2057116</v>
      </c>
      <c r="C9" s="94">
        <v>2268959</v>
      </c>
      <c r="D9" s="94">
        <v>2311654</v>
      </c>
      <c r="E9" s="94">
        <v>2455992</v>
      </c>
      <c r="F9" s="204">
        <v>2302412</v>
      </c>
      <c r="G9" s="204">
        <v>2440683</v>
      </c>
      <c r="H9" s="94">
        <v>2416918</v>
      </c>
      <c r="I9" s="94"/>
      <c r="J9" s="94"/>
      <c r="K9" s="94"/>
      <c r="L9" s="94"/>
      <c r="M9" s="102"/>
    </row>
    <row r="10" spans="1:13" ht="15.75" thickBot="1" x14ac:dyDescent="0.3">
      <c r="A10" s="26" t="s">
        <v>13</v>
      </c>
      <c r="B10" s="105">
        <v>107893187</v>
      </c>
      <c r="C10" s="95">
        <v>111083515</v>
      </c>
      <c r="D10" s="213">
        <v>105506930</v>
      </c>
      <c r="E10" s="95">
        <v>109694186</v>
      </c>
      <c r="F10" s="95">
        <v>112770524</v>
      </c>
      <c r="G10" s="95">
        <v>105696265</v>
      </c>
      <c r="H10" s="95">
        <v>103325646</v>
      </c>
      <c r="I10" s="95"/>
      <c r="J10" s="95"/>
      <c r="K10" s="95"/>
      <c r="L10" s="95"/>
      <c r="M10" s="106"/>
    </row>
    <row r="11" spans="1:13" ht="15.75" thickBot="1" x14ac:dyDescent="0.3">
      <c r="A11" s="3"/>
    </row>
    <row r="12" spans="1:13" ht="16.5" thickBot="1" x14ac:dyDescent="0.3">
      <c r="A12" s="179">
        <v>2015</v>
      </c>
      <c r="B12" s="192">
        <v>42005</v>
      </c>
      <c r="C12" s="91">
        <v>42036</v>
      </c>
      <c r="D12" s="91">
        <v>42064</v>
      </c>
      <c r="E12" s="91">
        <v>42095</v>
      </c>
      <c r="F12" s="91">
        <v>42125</v>
      </c>
      <c r="G12" s="91">
        <v>42156</v>
      </c>
      <c r="H12" s="91">
        <v>42186</v>
      </c>
      <c r="I12" s="91">
        <v>42217</v>
      </c>
      <c r="J12" s="91">
        <v>42248</v>
      </c>
      <c r="K12" s="91">
        <v>42278</v>
      </c>
      <c r="L12" s="91">
        <v>42309</v>
      </c>
      <c r="M12" s="96">
        <v>42339</v>
      </c>
    </row>
    <row r="13" spans="1:13" ht="14.45" x14ac:dyDescent="0.35">
      <c r="A13" s="3" t="s">
        <v>0</v>
      </c>
      <c r="B13" s="98">
        <v>49933794</v>
      </c>
      <c r="C13" s="99">
        <v>51806660</v>
      </c>
      <c r="D13" s="212">
        <v>48230952</v>
      </c>
      <c r="E13" s="99">
        <v>51452358</v>
      </c>
      <c r="F13" s="204">
        <v>53016352</v>
      </c>
      <c r="G13" s="204">
        <v>48505941</v>
      </c>
      <c r="H13" s="99">
        <v>51769474</v>
      </c>
      <c r="I13" s="99">
        <v>53971320</v>
      </c>
      <c r="J13" s="99">
        <v>48144154</v>
      </c>
      <c r="K13" s="99">
        <v>52755340</v>
      </c>
      <c r="L13" s="99">
        <v>55696695</v>
      </c>
      <c r="M13" s="100">
        <v>46828260</v>
      </c>
    </row>
    <row r="14" spans="1:13" ht="14.45" x14ac:dyDescent="0.35">
      <c r="A14" s="3" t="s">
        <v>1</v>
      </c>
      <c r="B14" s="101">
        <v>7261473</v>
      </c>
      <c r="C14" s="93">
        <v>7565735</v>
      </c>
      <c r="D14" s="94">
        <v>7142802</v>
      </c>
      <c r="E14" s="93">
        <v>8025768</v>
      </c>
      <c r="F14" s="204">
        <v>8067305</v>
      </c>
      <c r="G14" s="204">
        <v>7886454</v>
      </c>
      <c r="H14" s="93">
        <v>8232280</v>
      </c>
      <c r="I14" s="93">
        <v>8820597</v>
      </c>
      <c r="J14" s="93">
        <v>7941809</v>
      </c>
      <c r="K14" s="93">
        <v>7901873</v>
      </c>
      <c r="L14" s="93">
        <v>7750791</v>
      </c>
      <c r="M14" s="102">
        <v>6715979</v>
      </c>
    </row>
    <row r="15" spans="1:13" ht="14.45" x14ac:dyDescent="0.35">
      <c r="A15" s="25" t="s">
        <v>947</v>
      </c>
      <c r="B15" s="103">
        <v>29889906</v>
      </c>
      <c r="C15" s="94">
        <v>28692427</v>
      </c>
      <c r="D15" s="94">
        <v>28244944</v>
      </c>
      <c r="E15" s="94">
        <v>27946351</v>
      </c>
      <c r="F15" s="204">
        <v>26843155</v>
      </c>
      <c r="G15" s="204">
        <v>26749847</v>
      </c>
      <c r="H15" s="94">
        <v>27451735</v>
      </c>
      <c r="I15" s="94">
        <v>27579992</v>
      </c>
      <c r="J15" s="94">
        <v>28062415</v>
      </c>
      <c r="K15" s="94">
        <v>28812777</v>
      </c>
      <c r="L15" s="94">
        <v>27348019</v>
      </c>
      <c r="M15" s="102">
        <v>27109355</v>
      </c>
    </row>
    <row r="16" spans="1:13" ht="14.45" x14ac:dyDescent="0.35">
      <c r="A16" s="3" t="s">
        <v>2</v>
      </c>
      <c r="B16" s="101">
        <v>2416045</v>
      </c>
      <c r="C16" s="93">
        <v>2417608</v>
      </c>
      <c r="D16" s="94">
        <v>2338453</v>
      </c>
      <c r="E16" s="93">
        <v>2420259</v>
      </c>
      <c r="F16" s="204">
        <v>2454034</v>
      </c>
      <c r="G16" s="204">
        <v>2093986</v>
      </c>
      <c r="H16" s="93">
        <v>2337059</v>
      </c>
      <c r="I16" s="93">
        <v>2414104</v>
      </c>
      <c r="J16" s="93">
        <v>2003580</v>
      </c>
      <c r="K16" s="93">
        <v>2141368</v>
      </c>
      <c r="L16" s="93">
        <v>2454658</v>
      </c>
      <c r="M16" s="102">
        <v>2019487</v>
      </c>
    </row>
    <row r="17" spans="1:15" ht="14.45" x14ac:dyDescent="0.35">
      <c r="A17" s="3" t="s">
        <v>3</v>
      </c>
      <c r="B17" s="101">
        <v>7881110</v>
      </c>
      <c r="C17" s="93">
        <v>7194277</v>
      </c>
      <c r="D17" s="94">
        <v>7958000</v>
      </c>
      <c r="E17" s="93">
        <v>7457346</v>
      </c>
      <c r="F17" s="204">
        <v>8370610</v>
      </c>
      <c r="G17" s="204">
        <v>7895146</v>
      </c>
      <c r="H17" s="93">
        <v>7967750</v>
      </c>
      <c r="I17" s="93">
        <v>7080168</v>
      </c>
      <c r="J17" s="93">
        <v>7614678</v>
      </c>
      <c r="K17" s="93">
        <v>7356813</v>
      </c>
      <c r="L17" s="93">
        <v>6736886</v>
      </c>
      <c r="M17" s="102">
        <v>6614406</v>
      </c>
    </row>
    <row r="18" spans="1:15" ht="14.45" x14ac:dyDescent="0.35">
      <c r="A18" s="97" t="s">
        <v>946</v>
      </c>
      <c r="B18" s="103">
        <v>2539791</v>
      </c>
      <c r="C18" s="94">
        <v>2497114</v>
      </c>
      <c r="D18" s="94">
        <v>2513896</v>
      </c>
      <c r="E18" s="94">
        <v>2636781</v>
      </c>
      <c r="F18" s="204">
        <v>2318476</v>
      </c>
      <c r="G18" s="204">
        <v>2422411</v>
      </c>
      <c r="H18" s="94">
        <v>2526842</v>
      </c>
      <c r="I18" s="94">
        <v>2458436</v>
      </c>
      <c r="J18" s="94">
        <v>2436203</v>
      </c>
      <c r="K18" s="94">
        <v>2584489</v>
      </c>
      <c r="L18" s="94">
        <v>2017039</v>
      </c>
      <c r="M18" s="102">
        <v>2033040</v>
      </c>
    </row>
    <row r="19" spans="1:15" thickBot="1" x14ac:dyDescent="0.4">
      <c r="A19" s="26" t="s">
        <v>13</v>
      </c>
      <c r="B19" s="105">
        <v>99922119</v>
      </c>
      <c r="C19" s="95">
        <v>100173821</v>
      </c>
      <c r="D19" s="213">
        <v>96429047</v>
      </c>
      <c r="E19" s="95">
        <v>99938863</v>
      </c>
      <c r="F19" s="95">
        <v>101069932</v>
      </c>
      <c r="G19" s="95">
        <v>95553785</v>
      </c>
      <c r="H19" s="95">
        <v>100285140</v>
      </c>
      <c r="I19" s="95">
        <v>102324617</v>
      </c>
      <c r="J19" s="95">
        <v>96202839</v>
      </c>
      <c r="K19" s="95">
        <v>101552660</v>
      </c>
      <c r="L19" s="95">
        <v>102004088</v>
      </c>
      <c r="M19" s="106">
        <v>91320527</v>
      </c>
    </row>
    <row r="20" spans="1:15" thickBot="1" x14ac:dyDescent="0.4">
      <c r="A20" s="3"/>
    </row>
    <row r="21" spans="1:15" ht="15.95" thickBot="1" x14ac:dyDescent="0.4">
      <c r="A21" s="179">
        <v>2014</v>
      </c>
      <c r="B21" s="192">
        <v>41640</v>
      </c>
      <c r="C21" s="91">
        <v>41681</v>
      </c>
      <c r="D21" s="91">
        <v>41709</v>
      </c>
      <c r="E21" s="91">
        <v>41740</v>
      </c>
      <c r="F21" s="91">
        <v>41770</v>
      </c>
      <c r="G21" s="91">
        <v>41801</v>
      </c>
      <c r="H21" s="91">
        <v>41821</v>
      </c>
      <c r="I21" s="91">
        <v>41862</v>
      </c>
      <c r="J21" s="91">
        <v>41893</v>
      </c>
      <c r="K21" s="91">
        <v>41923</v>
      </c>
      <c r="L21" s="91">
        <v>41954</v>
      </c>
      <c r="M21" s="96">
        <v>41984</v>
      </c>
    </row>
    <row r="22" spans="1:15" ht="14.45" x14ac:dyDescent="0.35">
      <c r="A22" s="3" t="s">
        <v>0</v>
      </c>
      <c r="B22" s="98">
        <v>41329286</v>
      </c>
      <c r="C22" s="99">
        <v>42421062</v>
      </c>
      <c r="D22" s="212">
        <v>42863515</v>
      </c>
      <c r="E22" s="99">
        <v>43870318</v>
      </c>
      <c r="F22" s="204">
        <v>45888047</v>
      </c>
      <c r="G22" s="204">
        <v>43622015</v>
      </c>
      <c r="H22" s="99">
        <v>49582275</v>
      </c>
      <c r="I22" s="99">
        <v>52986735</v>
      </c>
      <c r="J22" s="99">
        <v>53932934</v>
      </c>
      <c r="K22" s="99">
        <v>53357961</v>
      </c>
      <c r="L22" s="99">
        <v>51563140</v>
      </c>
      <c r="M22" s="100">
        <v>46795789</v>
      </c>
      <c r="N22" s="218"/>
      <c r="O22" s="218"/>
    </row>
    <row r="23" spans="1:15" ht="14.45" x14ac:dyDescent="0.35">
      <c r="A23" s="3" t="s">
        <v>1</v>
      </c>
      <c r="B23" s="101">
        <v>7435102</v>
      </c>
      <c r="C23" s="93">
        <v>7862239</v>
      </c>
      <c r="D23" s="94">
        <v>6764298</v>
      </c>
      <c r="E23" s="93">
        <v>7004056</v>
      </c>
      <c r="F23" s="204">
        <v>7397049</v>
      </c>
      <c r="G23" s="204">
        <v>6881254</v>
      </c>
      <c r="H23" s="93">
        <v>7569855</v>
      </c>
      <c r="I23" s="93">
        <v>8069016</v>
      </c>
      <c r="J23" s="93">
        <v>7540856</v>
      </c>
      <c r="K23" s="93">
        <v>8537640</v>
      </c>
      <c r="L23" s="93">
        <v>8271943</v>
      </c>
      <c r="M23" s="102">
        <v>7062789</v>
      </c>
      <c r="N23" s="218"/>
      <c r="O23" s="218"/>
    </row>
    <row r="24" spans="1:15" ht="14.45" x14ac:dyDescent="0.35">
      <c r="A24" s="25" t="s">
        <v>947</v>
      </c>
      <c r="B24" s="103">
        <v>30492694</v>
      </c>
      <c r="C24" s="94">
        <v>29514081</v>
      </c>
      <c r="D24" s="94">
        <v>28810144</v>
      </c>
      <c r="E24" s="94">
        <v>28563937</v>
      </c>
      <c r="F24" s="204">
        <v>28182210</v>
      </c>
      <c r="G24" s="204">
        <v>29596427</v>
      </c>
      <c r="H24" s="94">
        <v>30823247</v>
      </c>
      <c r="I24" s="94">
        <v>30175049</v>
      </c>
      <c r="J24" s="94">
        <v>29156995</v>
      </c>
      <c r="K24" s="94">
        <v>29414111</v>
      </c>
      <c r="L24" s="94">
        <v>28599619</v>
      </c>
      <c r="M24" s="102">
        <v>28296557</v>
      </c>
      <c r="N24" s="218"/>
      <c r="O24" s="218"/>
    </row>
    <row r="25" spans="1:15" ht="14.45" x14ac:dyDescent="0.35">
      <c r="A25" s="3" t="s">
        <v>2</v>
      </c>
      <c r="B25" s="101">
        <v>2152713</v>
      </c>
      <c r="C25" s="93">
        <v>2144621</v>
      </c>
      <c r="D25" s="94">
        <v>1792254</v>
      </c>
      <c r="E25" s="93">
        <v>1830619</v>
      </c>
      <c r="F25" s="204">
        <v>1956002</v>
      </c>
      <c r="G25" s="204">
        <v>1866120</v>
      </c>
      <c r="H25" s="93">
        <v>2120747</v>
      </c>
      <c r="I25" s="93">
        <v>2370391</v>
      </c>
      <c r="J25" s="93">
        <v>2364402</v>
      </c>
      <c r="K25" s="93">
        <v>2437958</v>
      </c>
      <c r="L25" s="93">
        <v>2588571</v>
      </c>
      <c r="M25" s="102">
        <v>2148024</v>
      </c>
      <c r="N25" s="218"/>
      <c r="O25" s="218"/>
    </row>
    <row r="26" spans="1:15" ht="14.45" x14ac:dyDescent="0.35">
      <c r="A26" s="3" t="s">
        <v>3</v>
      </c>
      <c r="B26" s="101">
        <v>7032174</v>
      </c>
      <c r="C26" s="93">
        <v>6668965</v>
      </c>
      <c r="D26" s="94">
        <v>7604005</v>
      </c>
      <c r="E26" s="93">
        <v>7233231</v>
      </c>
      <c r="F26" s="204">
        <v>7788305</v>
      </c>
      <c r="G26" s="204">
        <v>7300172</v>
      </c>
      <c r="H26" s="93">
        <v>8138821</v>
      </c>
      <c r="I26" s="93">
        <v>7578670</v>
      </c>
      <c r="J26" s="93">
        <v>8511983</v>
      </c>
      <c r="K26" s="93">
        <v>8251026</v>
      </c>
      <c r="L26" s="93">
        <v>7161403</v>
      </c>
      <c r="M26" s="102">
        <v>6920018</v>
      </c>
      <c r="N26" s="218"/>
      <c r="O26" s="218"/>
    </row>
    <row r="27" spans="1:15" ht="14.45" x14ac:dyDescent="0.35">
      <c r="A27" s="97" t="s">
        <v>946</v>
      </c>
      <c r="B27" s="103">
        <v>2397502</v>
      </c>
      <c r="C27" s="94">
        <v>2517118</v>
      </c>
      <c r="D27" s="94">
        <v>2542053</v>
      </c>
      <c r="E27" s="94">
        <v>2710531</v>
      </c>
      <c r="F27" s="204">
        <v>2627974</v>
      </c>
      <c r="G27" s="204">
        <v>2686104</v>
      </c>
      <c r="H27" s="94">
        <v>2583113</v>
      </c>
      <c r="I27" s="94">
        <v>2506081</v>
      </c>
      <c r="J27" s="94">
        <v>2674022</v>
      </c>
      <c r="K27" s="94">
        <v>2877653</v>
      </c>
      <c r="L27" s="94">
        <v>2443005</v>
      </c>
      <c r="M27" s="102">
        <v>2432028</v>
      </c>
      <c r="N27" s="218"/>
      <c r="O27" s="218"/>
    </row>
    <row r="28" spans="1:15" ht="15.75" thickBot="1" x14ac:dyDescent="0.3">
      <c r="A28" s="26" t="s">
        <v>13</v>
      </c>
      <c r="B28" s="105">
        <v>90839471</v>
      </c>
      <c r="C28" s="95">
        <v>91128086</v>
      </c>
      <c r="D28" s="213">
        <v>90376269</v>
      </c>
      <c r="E28" s="95">
        <v>91212692</v>
      </c>
      <c r="F28" s="95">
        <v>93839557</v>
      </c>
      <c r="G28" s="95">
        <v>91952092</v>
      </c>
      <c r="H28" s="95">
        <v>100818058</v>
      </c>
      <c r="I28" s="95">
        <v>103685942</v>
      </c>
      <c r="J28" s="95">
        <v>104181192</v>
      </c>
      <c r="K28" s="95">
        <v>104876349</v>
      </c>
      <c r="L28" s="95">
        <v>100627681</v>
      </c>
      <c r="M28" s="106">
        <v>93655205</v>
      </c>
      <c r="N28" s="218"/>
      <c r="O28" s="218"/>
    </row>
    <row r="29" spans="1:15" ht="15.75" thickBot="1" x14ac:dyDescent="0.3">
      <c r="A29" s="3"/>
    </row>
    <row r="30" spans="1:15" ht="16.5" thickBot="1" x14ac:dyDescent="0.3">
      <c r="A30" s="179">
        <v>2013</v>
      </c>
      <c r="B30" s="192">
        <v>41275</v>
      </c>
      <c r="C30" s="91">
        <v>41316</v>
      </c>
      <c r="D30" s="91">
        <v>41344</v>
      </c>
      <c r="E30" s="91">
        <v>41375</v>
      </c>
      <c r="F30" s="91">
        <v>41405</v>
      </c>
      <c r="G30" s="91">
        <v>41436</v>
      </c>
      <c r="H30" s="91">
        <v>41456</v>
      </c>
      <c r="I30" s="91">
        <v>41497</v>
      </c>
      <c r="J30" s="91">
        <v>41528</v>
      </c>
      <c r="K30" s="91">
        <v>41558</v>
      </c>
      <c r="L30" s="91">
        <v>41589</v>
      </c>
      <c r="M30" s="96">
        <v>41619</v>
      </c>
    </row>
    <row r="31" spans="1:15" x14ac:dyDescent="0.25">
      <c r="A31" s="3" t="s">
        <v>0</v>
      </c>
      <c r="B31" s="98">
        <v>30683030</v>
      </c>
      <c r="C31" s="99">
        <v>32327217</v>
      </c>
      <c r="D31" s="212">
        <v>29336003</v>
      </c>
      <c r="E31" s="99">
        <v>31942485</v>
      </c>
      <c r="F31" s="204">
        <v>36092371</v>
      </c>
      <c r="G31" s="204">
        <v>36213995</v>
      </c>
      <c r="H31" s="99">
        <v>37875734</v>
      </c>
      <c r="I31" s="99">
        <v>41377467</v>
      </c>
      <c r="J31" s="99">
        <v>40111960</v>
      </c>
      <c r="K31" s="99">
        <v>41691674</v>
      </c>
      <c r="L31" s="99">
        <v>42738793</v>
      </c>
      <c r="M31" s="100">
        <v>36687609</v>
      </c>
    </row>
    <row r="32" spans="1:15" x14ac:dyDescent="0.25">
      <c r="A32" s="3" t="s">
        <v>1</v>
      </c>
      <c r="B32" s="101">
        <v>6626755</v>
      </c>
      <c r="C32" s="93">
        <v>7274849</v>
      </c>
      <c r="D32" s="94">
        <v>6832297</v>
      </c>
      <c r="E32" s="93">
        <v>7059263</v>
      </c>
      <c r="F32" s="204">
        <v>8151464</v>
      </c>
      <c r="G32" s="204">
        <v>6670386</v>
      </c>
      <c r="H32" s="93">
        <v>7042544</v>
      </c>
      <c r="I32" s="93">
        <v>7333522</v>
      </c>
      <c r="J32" s="93">
        <v>6719849</v>
      </c>
      <c r="K32" s="93">
        <v>7598084</v>
      </c>
      <c r="L32" s="93">
        <v>7666794</v>
      </c>
      <c r="M32" s="102">
        <v>6609628</v>
      </c>
    </row>
    <row r="33" spans="1:17" x14ac:dyDescent="0.25">
      <c r="A33" s="25" t="s">
        <v>947</v>
      </c>
      <c r="B33" s="103">
        <v>29160135</v>
      </c>
      <c r="C33" s="94">
        <v>29320630</v>
      </c>
      <c r="D33" s="94">
        <v>30266944</v>
      </c>
      <c r="E33" s="94">
        <v>31455585</v>
      </c>
      <c r="F33" s="204">
        <v>31340685</v>
      </c>
      <c r="G33" s="204">
        <v>31653737</v>
      </c>
      <c r="H33" s="94">
        <v>31668320</v>
      </c>
      <c r="I33" s="94">
        <v>31288627</v>
      </c>
      <c r="J33" s="94">
        <v>30971143</v>
      </c>
      <c r="K33" s="94">
        <v>31137456</v>
      </c>
      <c r="L33" s="94">
        <v>29888089</v>
      </c>
      <c r="M33" s="102">
        <v>29763683</v>
      </c>
    </row>
    <row r="34" spans="1:17" x14ac:dyDescent="0.25">
      <c r="A34" s="3" t="s">
        <v>2</v>
      </c>
      <c r="B34" s="101">
        <v>2066549</v>
      </c>
      <c r="C34" s="93">
        <v>2274817</v>
      </c>
      <c r="D34" s="94">
        <v>2096077</v>
      </c>
      <c r="E34" s="93">
        <v>2064258</v>
      </c>
      <c r="F34" s="204">
        <v>2266512</v>
      </c>
      <c r="G34" s="204">
        <v>1697872</v>
      </c>
      <c r="H34" s="93">
        <v>1899893</v>
      </c>
      <c r="I34" s="93">
        <v>1937129</v>
      </c>
      <c r="J34" s="93">
        <v>1825752</v>
      </c>
      <c r="K34" s="93">
        <v>2038775</v>
      </c>
      <c r="L34" s="93">
        <v>2175332</v>
      </c>
      <c r="M34" s="102">
        <v>1977005</v>
      </c>
    </row>
    <row r="35" spans="1:17" x14ac:dyDescent="0.25">
      <c r="A35" s="3" t="s">
        <v>3</v>
      </c>
      <c r="B35" s="101">
        <v>7326920</v>
      </c>
      <c r="C35" s="93">
        <v>6712512</v>
      </c>
      <c r="D35" s="94">
        <v>7463979</v>
      </c>
      <c r="E35" s="93">
        <v>7066270</v>
      </c>
      <c r="F35" s="204">
        <v>7806501</v>
      </c>
      <c r="G35" s="204">
        <v>6992494</v>
      </c>
      <c r="H35" s="93">
        <v>7313588</v>
      </c>
      <c r="I35" s="93">
        <v>7051153</v>
      </c>
      <c r="J35" s="93">
        <v>7477732</v>
      </c>
      <c r="K35" s="93">
        <v>7308274</v>
      </c>
      <c r="L35" s="93">
        <v>6290390</v>
      </c>
      <c r="M35" s="102">
        <v>6230660</v>
      </c>
    </row>
    <row r="36" spans="1:17" x14ac:dyDescent="0.25">
      <c r="A36" s="97" t="s">
        <v>881</v>
      </c>
      <c r="B36" s="103">
        <v>2212608</v>
      </c>
      <c r="C36" s="94">
        <v>2412745</v>
      </c>
      <c r="D36" s="94">
        <v>2445548</v>
      </c>
      <c r="E36" s="94">
        <v>2734621</v>
      </c>
      <c r="F36" s="204">
        <v>2486404</v>
      </c>
      <c r="G36" s="204">
        <v>2673419</v>
      </c>
      <c r="H36" s="94">
        <v>2664551</v>
      </c>
      <c r="I36" s="94">
        <v>2637127</v>
      </c>
      <c r="J36" s="94">
        <v>2594936</v>
      </c>
      <c r="K36" s="94">
        <v>2713001</v>
      </c>
      <c r="L36" s="94">
        <v>2382778</v>
      </c>
      <c r="M36" s="102">
        <v>2457726</v>
      </c>
    </row>
    <row r="37" spans="1:17" ht="15.75" thickBot="1" x14ac:dyDescent="0.3">
      <c r="A37" s="26" t="s">
        <v>13</v>
      </c>
      <c r="B37" s="105">
        <v>78075997</v>
      </c>
      <c r="C37" s="95">
        <v>80322770</v>
      </c>
      <c r="D37" s="213">
        <v>78440848</v>
      </c>
      <c r="E37" s="95">
        <v>82322482</v>
      </c>
      <c r="F37" s="95">
        <v>88143937</v>
      </c>
      <c r="G37" s="95">
        <v>85901903</v>
      </c>
      <c r="H37" s="95">
        <v>88464630</v>
      </c>
      <c r="I37" s="95">
        <v>91625025</v>
      </c>
      <c r="J37" s="95">
        <v>89701372</v>
      </c>
      <c r="K37" s="95">
        <v>92487264</v>
      </c>
      <c r="L37" s="95">
        <v>91142176</v>
      </c>
      <c r="M37" s="106">
        <v>83726311</v>
      </c>
    </row>
    <row r="38" spans="1:17" ht="15.75" thickBot="1" x14ac:dyDescent="0.3">
      <c r="A38" s="3"/>
    </row>
    <row r="39" spans="1:17" ht="16.5" thickBot="1" x14ac:dyDescent="0.3">
      <c r="A39" s="179">
        <v>2012</v>
      </c>
      <c r="B39" s="192">
        <v>40909</v>
      </c>
      <c r="C39" s="91">
        <v>40950</v>
      </c>
      <c r="D39" s="91">
        <v>40979</v>
      </c>
      <c r="E39" s="91">
        <v>41010</v>
      </c>
      <c r="F39" s="91">
        <v>41040</v>
      </c>
      <c r="G39" s="91">
        <v>41071</v>
      </c>
      <c r="H39" s="91">
        <v>41091</v>
      </c>
      <c r="I39" s="91">
        <v>41132</v>
      </c>
      <c r="J39" s="91">
        <v>41163</v>
      </c>
      <c r="K39" s="91">
        <v>41193</v>
      </c>
      <c r="L39" s="91">
        <v>41224</v>
      </c>
      <c r="M39" s="96">
        <v>41254</v>
      </c>
    </row>
    <row r="40" spans="1:17" x14ac:dyDescent="0.25">
      <c r="A40" s="3" t="s">
        <v>0</v>
      </c>
      <c r="B40" s="98">
        <v>33890141</v>
      </c>
      <c r="C40" s="99">
        <v>37418906</v>
      </c>
      <c r="D40" s="99">
        <v>34660635</v>
      </c>
      <c r="E40" s="99">
        <v>36095792</v>
      </c>
      <c r="F40" s="204">
        <v>36662829</v>
      </c>
      <c r="G40" s="99">
        <v>30583586</v>
      </c>
      <c r="H40" s="99">
        <v>31071939</v>
      </c>
      <c r="I40" s="99">
        <v>31313976</v>
      </c>
      <c r="J40" s="99">
        <v>28530308</v>
      </c>
      <c r="K40" s="99">
        <v>30656468</v>
      </c>
      <c r="L40" s="99">
        <v>30474656</v>
      </c>
      <c r="M40" s="100">
        <v>25499893</v>
      </c>
      <c r="O40" s="206"/>
      <c r="P40" s="210"/>
      <c r="Q40" s="210"/>
    </row>
    <row r="41" spans="1:17" x14ac:dyDescent="0.25">
      <c r="A41" s="3" t="s">
        <v>1</v>
      </c>
      <c r="B41" s="101">
        <v>5441249</v>
      </c>
      <c r="C41" s="93">
        <v>6054626</v>
      </c>
      <c r="D41" s="93">
        <v>5910955</v>
      </c>
      <c r="E41" s="93">
        <v>5942009</v>
      </c>
      <c r="F41" s="204">
        <v>6560168</v>
      </c>
      <c r="G41" s="93">
        <v>5990694</v>
      </c>
      <c r="H41" s="93">
        <v>5955584</v>
      </c>
      <c r="I41" s="93">
        <v>6520461</v>
      </c>
      <c r="J41" s="93">
        <v>6034302</v>
      </c>
      <c r="K41" s="93">
        <v>6314722</v>
      </c>
      <c r="L41" s="93">
        <v>6607504</v>
      </c>
      <c r="M41" s="102">
        <v>5761961</v>
      </c>
      <c r="O41" s="210"/>
      <c r="P41" s="210"/>
      <c r="Q41" s="210"/>
    </row>
    <row r="42" spans="1:17" x14ac:dyDescent="0.25">
      <c r="A42" s="25" t="s">
        <v>71</v>
      </c>
      <c r="B42" s="103">
        <v>37027547</v>
      </c>
      <c r="C42" s="94">
        <v>37676600</v>
      </c>
      <c r="D42" s="94">
        <v>37468283</v>
      </c>
      <c r="E42" s="94">
        <v>37076075</v>
      </c>
      <c r="F42" s="204">
        <v>36341327</v>
      </c>
      <c r="G42" s="94">
        <v>35939951</v>
      </c>
      <c r="H42" s="94">
        <v>34755116</v>
      </c>
      <c r="I42" s="94">
        <v>34223318</v>
      </c>
      <c r="J42" s="94">
        <v>32392025</v>
      </c>
      <c r="K42" s="94">
        <v>31641047</v>
      </c>
      <c r="L42" s="94">
        <v>29603490</v>
      </c>
      <c r="M42" s="102">
        <v>28340805</v>
      </c>
      <c r="O42" s="210"/>
      <c r="P42" s="210"/>
      <c r="Q42" s="210"/>
    </row>
    <row r="43" spans="1:17" x14ac:dyDescent="0.25">
      <c r="A43" s="3" t="s">
        <v>2</v>
      </c>
      <c r="B43" s="101">
        <v>1824635</v>
      </c>
      <c r="C43" s="93">
        <v>1918376</v>
      </c>
      <c r="D43" s="93">
        <v>1719747</v>
      </c>
      <c r="E43" s="93">
        <v>1892080</v>
      </c>
      <c r="F43" s="204">
        <v>2143344</v>
      </c>
      <c r="G43" s="93">
        <v>1681624</v>
      </c>
      <c r="H43" s="93">
        <v>1788594</v>
      </c>
      <c r="I43" s="93">
        <v>2030633</v>
      </c>
      <c r="J43" s="93">
        <v>1925389</v>
      </c>
      <c r="K43" s="93">
        <v>1887952</v>
      </c>
      <c r="L43" s="93">
        <v>2007552</v>
      </c>
      <c r="M43" s="102">
        <v>1833895</v>
      </c>
      <c r="O43" s="210"/>
      <c r="P43" s="210"/>
      <c r="Q43" s="210"/>
    </row>
    <row r="44" spans="1:17" x14ac:dyDescent="0.25">
      <c r="A44" s="3" t="s">
        <v>3</v>
      </c>
      <c r="B44" s="101">
        <v>6865990</v>
      </c>
      <c r="C44" s="93">
        <v>6556606</v>
      </c>
      <c r="D44" s="93">
        <v>7774999</v>
      </c>
      <c r="E44" s="93">
        <v>7650965</v>
      </c>
      <c r="F44" s="204">
        <v>8000130</v>
      </c>
      <c r="G44" s="93">
        <v>7149818</v>
      </c>
      <c r="H44" s="93">
        <v>8298213</v>
      </c>
      <c r="I44" s="93">
        <v>8136235</v>
      </c>
      <c r="J44" s="93">
        <v>8398084</v>
      </c>
      <c r="K44" s="93">
        <v>7883285</v>
      </c>
      <c r="L44" s="93">
        <v>6602935</v>
      </c>
      <c r="M44" s="102">
        <v>6467808</v>
      </c>
      <c r="O44" s="210"/>
      <c r="P44" s="210"/>
      <c r="Q44" s="210"/>
    </row>
    <row r="45" spans="1:17" x14ac:dyDescent="0.25">
      <c r="A45" s="97" t="s">
        <v>881</v>
      </c>
      <c r="B45" s="103">
        <v>2003581</v>
      </c>
      <c r="C45" s="94">
        <v>2220066</v>
      </c>
      <c r="D45" s="94">
        <v>2147005</v>
      </c>
      <c r="E45" s="94">
        <v>2244048</v>
      </c>
      <c r="F45" s="204">
        <v>2264959</v>
      </c>
      <c r="G45" s="94">
        <v>2243948</v>
      </c>
      <c r="H45" s="94">
        <v>2135361</v>
      </c>
      <c r="I45" s="94">
        <v>2242570</v>
      </c>
      <c r="J45" s="94">
        <v>2398667</v>
      </c>
      <c r="K45" s="94">
        <v>2459482</v>
      </c>
      <c r="L45" s="94">
        <v>2009470</v>
      </c>
      <c r="M45" s="102">
        <v>2036375</v>
      </c>
      <c r="O45" s="210"/>
      <c r="P45" s="210"/>
      <c r="Q45" s="210"/>
    </row>
    <row r="46" spans="1:17" ht="15.75" thickBot="1" x14ac:dyDescent="0.3">
      <c r="A46" s="26" t="s">
        <v>13</v>
      </c>
      <c r="B46" s="105">
        <v>87053143</v>
      </c>
      <c r="C46" s="95">
        <v>91845180</v>
      </c>
      <c r="D46" s="95">
        <v>89681624</v>
      </c>
      <c r="E46" s="95">
        <v>90900969</v>
      </c>
      <c r="F46" s="95">
        <v>91972757</v>
      </c>
      <c r="G46" s="95">
        <v>83589621</v>
      </c>
      <c r="H46" s="95">
        <v>84004807</v>
      </c>
      <c r="I46" s="95">
        <v>84467193</v>
      </c>
      <c r="J46" s="95">
        <v>79678775</v>
      </c>
      <c r="K46" s="95">
        <v>80842956</v>
      </c>
      <c r="L46" s="95">
        <v>77305607</v>
      </c>
      <c r="M46" s="106">
        <v>69940737</v>
      </c>
      <c r="O46" s="210"/>
      <c r="P46" s="210"/>
      <c r="Q46" s="210"/>
    </row>
    <row r="47" spans="1:17" x14ac:dyDescent="0.25">
      <c r="A47" s="26"/>
      <c r="B47" s="189"/>
      <c r="C47" s="189"/>
      <c r="D47" s="189"/>
      <c r="E47" s="189"/>
      <c r="F47" s="189"/>
      <c r="G47" s="189"/>
      <c r="H47" s="190"/>
      <c r="I47" s="189"/>
      <c r="J47" s="189"/>
      <c r="K47" s="189"/>
      <c r="L47" s="189"/>
      <c r="M47" s="189"/>
    </row>
    <row r="48" spans="1:17" ht="15.75" thickBot="1" x14ac:dyDescent="0.3">
      <c r="A48" s="26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</row>
    <row r="49" spans="1:15" ht="17.100000000000001" customHeight="1" thickBot="1" x14ac:dyDescent="0.3">
      <c r="A49" s="179">
        <v>2011</v>
      </c>
      <c r="B49" s="192">
        <v>40544</v>
      </c>
      <c r="C49" s="91">
        <v>40585</v>
      </c>
      <c r="D49" s="91">
        <v>40613</v>
      </c>
      <c r="E49" s="91">
        <v>40644</v>
      </c>
      <c r="F49" s="91">
        <v>40674</v>
      </c>
      <c r="G49" s="91">
        <v>40705</v>
      </c>
      <c r="H49" s="91">
        <v>40725</v>
      </c>
      <c r="I49" s="91">
        <v>40766</v>
      </c>
      <c r="J49" s="91">
        <v>40797</v>
      </c>
      <c r="K49" s="91">
        <v>40827</v>
      </c>
      <c r="L49" s="91">
        <v>40858</v>
      </c>
      <c r="M49" s="96">
        <v>40888</v>
      </c>
    </row>
    <row r="50" spans="1:15" ht="17.100000000000001" customHeight="1" x14ac:dyDescent="0.25">
      <c r="A50" s="3" t="s">
        <v>0</v>
      </c>
      <c r="B50" s="98">
        <v>34820496</v>
      </c>
      <c r="C50" s="99">
        <v>38014200</v>
      </c>
      <c r="D50" s="99">
        <v>36154731</v>
      </c>
      <c r="E50" s="99">
        <v>39231643</v>
      </c>
      <c r="F50" s="169">
        <v>41624423</v>
      </c>
      <c r="G50" s="99">
        <v>40339363</v>
      </c>
      <c r="H50" s="99">
        <v>42655000</v>
      </c>
      <c r="I50" s="99">
        <v>43938680</v>
      </c>
      <c r="J50" s="99">
        <v>36904404</v>
      </c>
      <c r="K50" s="99">
        <v>36335271</v>
      </c>
      <c r="L50" s="99">
        <v>35914223</v>
      </c>
      <c r="M50" s="100">
        <v>28870361</v>
      </c>
      <c r="N50" s="203"/>
      <c r="O50" s="206"/>
    </row>
    <row r="51" spans="1:15" ht="17.100000000000001" customHeight="1" x14ac:dyDescent="0.25">
      <c r="A51" s="3" t="s">
        <v>1</v>
      </c>
      <c r="B51" s="101">
        <v>5403169</v>
      </c>
      <c r="C51" s="93">
        <v>5871352</v>
      </c>
      <c r="D51" s="93">
        <v>5441910</v>
      </c>
      <c r="E51" s="93">
        <v>5707301</v>
      </c>
      <c r="F51" s="169">
        <v>5774535</v>
      </c>
      <c r="G51" s="93">
        <v>5308801</v>
      </c>
      <c r="H51" s="93">
        <v>5742113</v>
      </c>
      <c r="I51" s="93">
        <v>7373643</v>
      </c>
      <c r="J51" s="93">
        <v>6299550</v>
      </c>
      <c r="K51" s="93">
        <v>6029875</v>
      </c>
      <c r="L51" s="93">
        <v>6194062</v>
      </c>
      <c r="M51" s="102">
        <v>4978575</v>
      </c>
      <c r="N51" s="203"/>
      <c r="O51" s="206"/>
    </row>
    <row r="52" spans="1:15" ht="17.100000000000001" customHeight="1" x14ac:dyDescent="0.25">
      <c r="A52" s="25" t="s">
        <v>71</v>
      </c>
      <c r="B52" s="103">
        <v>38612871</v>
      </c>
      <c r="C52" s="94">
        <v>38167036</v>
      </c>
      <c r="D52" s="94">
        <v>38579945</v>
      </c>
      <c r="E52" s="94">
        <v>38910103</v>
      </c>
      <c r="F52" s="169">
        <v>37796704</v>
      </c>
      <c r="G52" s="94">
        <v>37891610</v>
      </c>
      <c r="H52" s="94">
        <v>37215598</v>
      </c>
      <c r="I52" s="94">
        <v>37301901</v>
      </c>
      <c r="J52" s="94">
        <v>36252547</v>
      </c>
      <c r="K52" s="94">
        <v>36773976</v>
      </c>
      <c r="L52" s="94">
        <v>35672232</v>
      </c>
      <c r="M52" s="102">
        <v>34862669</v>
      </c>
      <c r="N52" s="203"/>
      <c r="O52" s="206"/>
    </row>
    <row r="53" spans="1:15" ht="17.100000000000001" customHeight="1" x14ac:dyDescent="0.25">
      <c r="A53" s="3" t="s">
        <v>2</v>
      </c>
      <c r="B53" s="101">
        <v>1572062</v>
      </c>
      <c r="C53" s="93">
        <v>1738315</v>
      </c>
      <c r="D53" s="93">
        <v>1600014</v>
      </c>
      <c r="E53" s="93">
        <v>1744928</v>
      </c>
      <c r="F53" s="169">
        <v>1702014</v>
      </c>
      <c r="G53" s="93">
        <v>1375682</v>
      </c>
      <c r="H53" s="93">
        <v>1523270</v>
      </c>
      <c r="I53" s="93">
        <v>1514141</v>
      </c>
      <c r="J53" s="93">
        <v>1500239</v>
      </c>
      <c r="K53" s="93">
        <v>1632205</v>
      </c>
      <c r="L53" s="93">
        <v>1798062</v>
      </c>
      <c r="M53" s="102">
        <v>1600883</v>
      </c>
      <c r="N53" s="203"/>
      <c r="O53" s="206"/>
    </row>
    <row r="54" spans="1:15" ht="17.100000000000001" customHeight="1" x14ac:dyDescent="0.25">
      <c r="A54" s="3" t="s">
        <v>3</v>
      </c>
      <c r="B54" s="101">
        <v>8698028</v>
      </c>
      <c r="C54" s="93">
        <v>8015387</v>
      </c>
      <c r="D54" s="93">
        <v>8743702</v>
      </c>
      <c r="E54" s="93">
        <v>7948334</v>
      </c>
      <c r="F54" s="169">
        <v>8257936</v>
      </c>
      <c r="G54" s="93">
        <v>6971266</v>
      </c>
      <c r="H54" s="93">
        <v>7286181</v>
      </c>
      <c r="I54" s="93">
        <v>7447967</v>
      </c>
      <c r="J54" s="93">
        <v>7876888</v>
      </c>
      <c r="K54" s="93">
        <v>7440738</v>
      </c>
      <c r="L54" s="93">
        <v>6173358</v>
      </c>
      <c r="M54" s="102">
        <v>6089383</v>
      </c>
      <c r="N54" s="203"/>
      <c r="O54" s="206"/>
    </row>
    <row r="55" spans="1:15" ht="17.100000000000001" customHeight="1" x14ac:dyDescent="0.25">
      <c r="A55" s="97" t="s">
        <v>882</v>
      </c>
      <c r="B55" s="103">
        <v>1867202</v>
      </c>
      <c r="C55" s="94">
        <v>2042302</v>
      </c>
      <c r="D55" s="94">
        <v>1942010</v>
      </c>
      <c r="E55" s="94">
        <v>2141934</v>
      </c>
      <c r="F55" s="169">
        <v>1993402</v>
      </c>
      <c r="G55" s="94">
        <v>2049423</v>
      </c>
      <c r="H55" s="94">
        <v>2146509</v>
      </c>
      <c r="I55" s="94">
        <v>2348010</v>
      </c>
      <c r="J55" s="94">
        <v>2282376</v>
      </c>
      <c r="K55" s="94">
        <v>2286861</v>
      </c>
      <c r="L55" s="94">
        <v>1805708</v>
      </c>
      <c r="M55" s="102">
        <v>1915666</v>
      </c>
      <c r="N55" s="203"/>
      <c r="O55" s="206"/>
    </row>
    <row r="56" spans="1:15" ht="17.100000000000001" customHeight="1" thickBot="1" x14ac:dyDescent="0.3">
      <c r="A56" s="26" t="s">
        <v>13</v>
      </c>
      <c r="B56" s="105">
        <v>90973828</v>
      </c>
      <c r="C56" s="95">
        <v>93848592</v>
      </c>
      <c r="D56" s="95">
        <v>92462312</v>
      </c>
      <c r="E56" s="95">
        <v>95684243</v>
      </c>
      <c r="F56" s="95">
        <v>97149014</v>
      </c>
      <c r="G56" s="95">
        <v>93936145</v>
      </c>
      <c r="H56" s="95">
        <v>96568671</v>
      </c>
      <c r="I56" s="95">
        <v>99924342</v>
      </c>
      <c r="J56" s="95">
        <v>91116004</v>
      </c>
      <c r="K56" s="95">
        <f>SUM(K50:K55)</f>
        <v>90498926</v>
      </c>
      <c r="L56" s="95">
        <v>87557645</v>
      </c>
      <c r="M56" s="106">
        <f>SUM(M50:M55)</f>
        <v>78317537</v>
      </c>
      <c r="N56" s="203"/>
      <c r="O56" s="206"/>
    </row>
    <row r="57" spans="1:15" ht="17.100000000000001" customHeight="1" x14ac:dyDescent="0.25">
      <c r="A57" s="26"/>
      <c r="B57" s="189"/>
      <c r="C57" s="189"/>
      <c r="D57" s="189"/>
      <c r="E57" s="189"/>
      <c r="F57" s="189"/>
      <c r="G57" s="189"/>
      <c r="H57" s="190"/>
      <c r="I57" s="189"/>
      <c r="J57" s="189"/>
      <c r="K57" s="189"/>
      <c r="L57" s="189"/>
      <c r="M57" s="189"/>
    </row>
    <row r="58" spans="1:15" ht="17.100000000000001" customHeight="1" thickBot="1" x14ac:dyDescent="0.3">
      <c r="A58" s="26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</row>
    <row r="59" spans="1:15" ht="17.100000000000001" customHeight="1" thickBot="1" x14ac:dyDescent="0.3">
      <c r="A59" s="179">
        <v>2010</v>
      </c>
      <c r="B59" s="192">
        <v>40179</v>
      </c>
      <c r="C59" s="91">
        <v>40219</v>
      </c>
      <c r="D59" s="91">
        <v>40238</v>
      </c>
      <c r="E59" s="91">
        <v>40278</v>
      </c>
      <c r="F59" s="91">
        <v>40308</v>
      </c>
      <c r="G59" s="91">
        <v>40339</v>
      </c>
      <c r="H59" s="91">
        <v>40369</v>
      </c>
      <c r="I59" s="91">
        <v>40400</v>
      </c>
      <c r="J59" s="91">
        <v>40431</v>
      </c>
      <c r="K59" s="91">
        <v>40452</v>
      </c>
      <c r="L59" s="91">
        <v>40483</v>
      </c>
      <c r="M59" s="96">
        <v>40513</v>
      </c>
    </row>
    <row r="60" spans="1:15" ht="17.100000000000001" customHeight="1" x14ac:dyDescent="0.25">
      <c r="A60" s="3" t="s">
        <v>0</v>
      </c>
      <c r="B60" s="98">
        <v>33261709</v>
      </c>
      <c r="C60" s="99">
        <v>34845146</v>
      </c>
      <c r="D60" s="99">
        <v>32906842</v>
      </c>
      <c r="E60" s="99">
        <v>36669471</v>
      </c>
      <c r="F60" s="99">
        <v>35961768</v>
      </c>
      <c r="G60" s="99">
        <v>32245733</v>
      </c>
      <c r="H60" s="99">
        <v>34126658</v>
      </c>
      <c r="I60" s="99">
        <v>36316800</v>
      </c>
      <c r="J60" s="99">
        <v>32958806</v>
      </c>
      <c r="K60" s="169">
        <v>35121249</v>
      </c>
      <c r="L60" s="169">
        <v>35218141</v>
      </c>
      <c r="M60" s="100">
        <v>30900971</v>
      </c>
    </row>
    <row r="61" spans="1:15" ht="17.100000000000001" customHeight="1" x14ac:dyDescent="0.25">
      <c r="A61" s="3" t="s">
        <v>1</v>
      </c>
      <c r="B61" s="101">
        <v>5065461</v>
      </c>
      <c r="C61" s="93">
        <v>5315531</v>
      </c>
      <c r="D61" s="93">
        <v>4537689</v>
      </c>
      <c r="E61" s="93">
        <v>5181327</v>
      </c>
      <c r="F61" s="93">
        <v>5378671</v>
      </c>
      <c r="G61" s="93">
        <v>5091746</v>
      </c>
      <c r="H61" s="93">
        <v>5250204</v>
      </c>
      <c r="I61" s="93">
        <v>5576462</v>
      </c>
      <c r="J61" s="93">
        <v>5192131</v>
      </c>
      <c r="K61" s="169">
        <v>5444491</v>
      </c>
      <c r="L61" s="169">
        <v>5742802</v>
      </c>
      <c r="M61" s="102">
        <v>4761228</v>
      </c>
    </row>
    <row r="62" spans="1:15" ht="17.100000000000001" customHeight="1" x14ac:dyDescent="0.25">
      <c r="A62" s="25" t="s">
        <v>71</v>
      </c>
      <c r="B62" s="103">
        <v>38367583</v>
      </c>
      <c r="C62" s="94">
        <v>38496678</v>
      </c>
      <c r="D62" s="94">
        <v>39093263</v>
      </c>
      <c r="E62" s="94">
        <v>39570262</v>
      </c>
      <c r="F62" s="94">
        <v>39548591</v>
      </c>
      <c r="G62" s="94">
        <v>39610452</v>
      </c>
      <c r="H62" s="94">
        <v>40693320</v>
      </c>
      <c r="I62" s="94">
        <v>41155727</v>
      </c>
      <c r="J62" s="93">
        <v>40772140</v>
      </c>
      <c r="K62" s="169">
        <v>40911126</v>
      </c>
      <c r="L62" s="94">
        <v>38974498</v>
      </c>
      <c r="M62" s="102">
        <v>38007869</v>
      </c>
    </row>
    <row r="63" spans="1:15" ht="17.100000000000001" customHeight="1" x14ac:dyDescent="0.25">
      <c r="A63" s="3" t="s">
        <v>2</v>
      </c>
      <c r="B63" s="101">
        <v>1295505</v>
      </c>
      <c r="C63" s="93">
        <v>1531133</v>
      </c>
      <c r="D63" s="93">
        <v>1584006</v>
      </c>
      <c r="E63" s="93">
        <v>1779659</v>
      </c>
      <c r="F63" s="93">
        <v>1843964</v>
      </c>
      <c r="G63" s="93">
        <v>1433471</v>
      </c>
      <c r="H63" s="93">
        <v>1542378</v>
      </c>
      <c r="I63" s="93">
        <v>1649755</v>
      </c>
      <c r="J63" s="93">
        <v>1549671</v>
      </c>
      <c r="K63" s="169">
        <v>1604356</v>
      </c>
      <c r="L63" s="169">
        <v>1607371</v>
      </c>
      <c r="M63" s="102">
        <v>1405825</v>
      </c>
    </row>
    <row r="64" spans="1:15" ht="17.100000000000001" customHeight="1" x14ac:dyDescent="0.25">
      <c r="A64" s="3" t="s">
        <v>3</v>
      </c>
      <c r="B64" s="101">
        <v>5638241</v>
      </c>
      <c r="C64" s="93">
        <v>5276016</v>
      </c>
      <c r="D64" s="93">
        <v>6088623</v>
      </c>
      <c r="E64" s="93">
        <v>5998979</v>
      </c>
      <c r="F64" s="93">
        <v>6301766</v>
      </c>
      <c r="G64" s="93">
        <v>5605750</v>
      </c>
      <c r="H64" s="93">
        <v>6248422</v>
      </c>
      <c r="I64" s="93">
        <v>6614701</v>
      </c>
      <c r="J64" s="93">
        <v>7660697</v>
      </c>
      <c r="K64" s="169">
        <v>8122621</v>
      </c>
      <c r="L64" s="169">
        <v>7361829</v>
      </c>
      <c r="M64" s="102">
        <v>7778506</v>
      </c>
    </row>
    <row r="65" spans="1:13" ht="17.100000000000001" customHeight="1" x14ac:dyDescent="0.25">
      <c r="A65" s="97" t="s">
        <v>882</v>
      </c>
      <c r="B65" s="103">
        <v>1566119</v>
      </c>
      <c r="C65" s="94">
        <v>1615272</v>
      </c>
      <c r="D65" s="94">
        <v>1615317</v>
      </c>
      <c r="E65" s="94">
        <v>1761019</v>
      </c>
      <c r="F65" s="94">
        <v>1725607</v>
      </c>
      <c r="G65" s="94">
        <v>1856735</v>
      </c>
      <c r="H65" s="94">
        <v>1726263</v>
      </c>
      <c r="I65" s="94">
        <v>1872423</v>
      </c>
      <c r="J65" s="191">
        <v>2042678</v>
      </c>
      <c r="K65" s="169">
        <v>2277343</v>
      </c>
      <c r="L65" s="169">
        <v>1905011</v>
      </c>
      <c r="M65" s="102">
        <v>2018877</v>
      </c>
    </row>
    <row r="66" spans="1:13" ht="17.100000000000001" customHeight="1" thickBot="1" x14ac:dyDescent="0.3">
      <c r="A66" s="26" t="s">
        <v>13</v>
      </c>
      <c r="B66" s="105">
        <v>85194618</v>
      </c>
      <c r="C66" s="95">
        <v>87079776</v>
      </c>
      <c r="D66" s="95">
        <v>85825740</v>
      </c>
      <c r="E66" s="95">
        <v>90960717</v>
      </c>
      <c r="F66" s="95">
        <v>90760367</v>
      </c>
      <c r="G66" s="95">
        <v>85843887</v>
      </c>
      <c r="H66" s="95">
        <v>89587245</v>
      </c>
      <c r="I66" s="95">
        <v>93185868</v>
      </c>
      <c r="J66" s="95">
        <v>90176123</v>
      </c>
      <c r="K66" s="95">
        <v>93481186</v>
      </c>
      <c r="L66" s="95">
        <v>90809652</v>
      </c>
      <c r="M66" s="106">
        <v>84873276</v>
      </c>
    </row>
    <row r="67" spans="1:13" ht="17.100000000000001" customHeight="1" x14ac:dyDescent="0.25">
      <c r="A67" s="26"/>
      <c r="B67" s="189"/>
      <c r="C67" s="189"/>
      <c r="D67" s="189"/>
      <c r="E67" s="189"/>
      <c r="F67" s="189"/>
      <c r="G67" s="189"/>
      <c r="H67" s="190"/>
      <c r="I67" s="189"/>
      <c r="J67" s="189"/>
      <c r="K67" s="189"/>
      <c r="L67" s="189"/>
      <c r="M67" s="189"/>
    </row>
    <row r="68" spans="1:13" ht="17.100000000000001" customHeight="1" thickBot="1" x14ac:dyDescent="0.3">
      <c r="A68" s="26"/>
      <c r="B68" s="297" t="s">
        <v>672</v>
      </c>
      <c r="C68" s="297"/>
      <c r="D68" s="297"/>
      <c r="E68" s="297"/>
      <c r="F68" s="297"/>
      <c r="G68" s="297"/>
      <c r="H68" s="297"/>
      <c r="I68" s="297"/>
      <c r="J68" s="297"/>
      <c r="K68" s="297"/>
      <c r="L68" s="297"/>
      <c r="M68" s="297"/>
    </row>
    <row r="69" spans="1:13" ht="17.100000000000001" customHeight="1" thickBot="1" x14ac:dyDescent="0.3">
      <c r="A69" s="179">
        <v>2009</v>
      </c>
      <c r="B69" s="192">
        <v>39814</v>
      </c>
      <c r="C69" s="91">
        <v>39845</v>
      </c>
      <c r="D69" s="91">
        <v>39873</v>
      </c>
      <c r="E69" s="91">
        <v>39904</v>
      </c>
      <c r="F69" s="91">
        <v>39934</v>
      </c>
      <c r="G69" s="91">
        <v>39965</v>
      </c>
      <c r="H69" s="91">
        <v>39995</v>
      </c>
      <c r="I69" s="91">
        <v>40026</v>
      </c>
      <c r="J69" s="91">
        <v>40057</v>
      </c>
      <c r="K69" s="91">
        <v>40087</v>
      </c>
      <c r="L69" s="91">
        <v>40126</v>
      </c>
      <c r="M69" s="96">
        <v>40148</v>
      </c>
    </row>
    <row r="70" spans="1:13" ht="17.100000000000001" customHeight="1" x14ac:dyDescent="0.25">
      <c r="A70" s="3" t="s">
        <v>0</v>
      </c>
      <c r="B70" s="98">
        <v>29120339</v>
      </c>
      <c r="C70" s="99">
        <v>30141936</v>
      </c>
      <c r="D70" s="99">
        <v>25815109</v>
      </c>
      <c r="E70" s="99">
        <v>27891995</v>
      </c>
      <c r="F70" s="99">
        <v>29127588</v>
      </c>
      <c r="G70" s="99">
        <v>27385171</v>
      </c>
      <c r="H70" s="99">
        <v>29067752</v>
      </c>
      <c r="I70" s="99">
        <v>30686715</v>
      </c>
      <c r="J70" s="99">
        <v>28245984</v>
      </c>
      <c r="K70" s="99">
        <v>31087552</v>
      </c>
      <c r="L70" s="99">
        <v>33158010</v>
      </c>
      <c r="M70" s="100">
        <v>29425067</v>
      </c>
    </row>
    <row r="71" spans="1:13" ht="17.100000000000001" customHeight="1" x14ac:dyDescent="0.25">
      <c r="A71" s="3" t="s">
        <v>1</v>
      </c>
      <c r="B71" s="101">
        <v>5266564</v>
      </c>
      <c r="C71" s="93">
        <v>6010128</v>
      </c>
      <c r="D71" s="93">
        <v>4835102</v>
      </c>
      <c r="E71" s="93">
        <v>5056904</v>
      </c>
      <c r="F71" s="93">
        <v>5235997</v>
      </c>
      <c r="G71" s="93">
        <v>4284093</v>
      </c>
      <c r="H71" s="93">
        <v>4695544</v>
      </c>
      <c r="I71" s="93">
        <v>4909765</v>
      </c>
      <c r="J71" s="93">
        <v>4472741</v>
      </c>
      <c r="K71" s="93">
        <v>4901737</v>
      </c>
      <c r="L71" s="93">
        <v>5006458</v>
      </c>
      <c r="M71" s="102">
        <v>4292591</v>
      </c>
    </row>
    <row r="72" spans="1:13" ht="17.100000000000001" customHeight="1" x14ac:dyDescent="0.25">
      <c r="A72" s="25" t="s">
        <v>71</v>
      </c>
      <c r="B72" s="103">
        <v>28664917</v>
      </c>
      <c r="C72" s="94">
        <v>30510576</v>
      </c>
      <c r="D72" s="94">
        <v>31534294</v>
      </c>
      <c r="E72" s="94">
        <v>33516183</v>
      </c>
      <c r="F72" s="94">
        <v>33284399</v>
      </c>
      <c r="G72" s="94">
        <v>34411178</v>
      </c>
      <c r="H72" s="94">
        <v>35480656</v>
      </c>
      <c r="I72" s="94">
        <v>35842303</v>
      </c>
      <c r="J72" s="94">
        <v>35470709</v>
      </c>
      <c r="K72" s="94">
        <v>38142685</v>
      </c>
      <c r="L72" s="94">
        <v>36783754</v>
      </c>
      <c r="M72" s="104">
        <v>36831339</v>
      </c>
    </row>
    <row r="73" spans="1:13" ht="17.100000000000001" customHeight="1" x14ac:dyDescent="0.25">
      <c r="A73" s="3" t="s">
        <v>2</v>
      </c>
      <c r="B73" s="101">
        <v>934596</v>
      </c>
      <c r="C73" s="93">
        <v>1050526</v>
      </c>
      <c r="D73" s="93">
        <v>878352</v>
      </c>
      <c r="E73" s="93">
        <v>924457</v>
      </c>
      <c r="F73" s="93">
        <v>1076283</v>
      </c>
      <c r="G73" s="93">
        <v>926165</v>
      </c>
      <c r="H73" s="93">
        <v>1021837</v>
      </c>
      <c r="I73" s="93">
        <v>1099287</v>
      </c>
      <c r="J73" s="93">
        <v>1074251</v>
      </c>
      <c r="K73" s="93">
        <v>1178331</v>
      </c>
      <c r="L73" s="93">
        <v>1316926</v>
      </c>
      <c r="M73" s="102">
        <v>1168076</v>
      </c>
    </row>
    <row r="74" spans="1:13" ht="17.100000000000001" customHeight="1" x14ac:dyDescent="0.25">
      <c r="A74" s="3" t="s">
        <v>3</v>
      </c>
      <c r="B74" s="101">
        <v>5040491</v>
      </c>
      <c r="C74" s="93">
        <v>4258779</v>
      </c>
      <c r="D74" s="93">
        <v>4921647</v>
      </c>
      <c r="E74" s="93">
        <v>4751026</v>
      </c>
      <c r="F74" s="93">
        <v>5557681</v>
      </c>
      <c r="G74" s="93">
        <v>5101940</v>
      </c>
      <c r="H74" s="93">
        <v>5349007</v>
      </c>
      <c r="I74" s="93">
        <v>5235751</v>
      </c>
      <c r="J74" s="93">
        <v>5667589</v>
      </c>
      <c r="K74" s="93">
        <v>5730059</v>
      </c>
      <c r="L74" s="93">
        <v>4926598</v>
      </c>
      <c r="M74" s="102">
        <v>4866402</v>
      </c>
    </row>
    <row r="75" spans="1:13" ht="17.100000000000001" customHeight="1" x14ac:dyDescent="0.25">
      <c r="A75" s="97" t="s">
        <v>882</v>
      </c>
      <c r="B75" s="103">
        <v>1106003</v>
      </c>
      <c r="C75" s="94">
        <v>1219477</v>
      </c>
      <c r="D75" s="94">
        <v>1176662</v>
      </c>
      <c r="E75" s="94">
        <v>1195894</v>
      </c>
      <c r="F75" s="94">
        <v>1254050</v>
      </c>
      <c r="G75" s="94">
        <v>1303105</v>
      </c>
      <c r="H75" s="94">
        <v>1313661</v>
      </c>
      <c r="I75" s="94">
        <v>1361922</v>
      </c>
      <c r="J75" s="94">
        <v>1468321</v>
      </c>
      <c r="K75" s="94">
        <v>1667365</v>
      </c>
      <c r="L75" s="94">
        <v>1563940</v>
      </c>
      <c r="M75" s="104">
        <v>1615450</v>
      </c>
    </row>
    <row r="76" spans="1:13" ht="17.100000000000001" customHeight="1" thickBot="1" x14ac:dyDescent="0.3">
      <c r="A76" s="26" t="s">
        <v>13</v>
      </c>
      <c r="B76" s="105">
        <f t="shared" ref="B76:H76" si="0">SUM(B70:B75)</f>
        <v>70132910</v>
      </c>
      <c r="C76" s="95">
        <f t="shared" si="0"/>
        <v>73191422</v>
      </c>
      <c r="D76" s="95">
        <f t="shared" si="0"/>
        <v>69161166</v>
      </c>
      <c r="E76" s="95">
        <f t="shared" si="0"/>
        <v>73336459</v>
      </c>
      <c r="F76" s="95">
        <f t="shared" si="0"/>
        <v>75535998</v>
      </c>
      <c r="G76" s="95">
        <f t="shared" si="0"/>
        <v>73411652</v>
      </c>
      <c r="H76" s="95">
        <f t="shared" si="0"/>
        <v>76928457</v>
      </c>
      <c r="I76" s="95">
        <f>SUM(I70:I75)</f>
        <v>79135743</v>
      </c>
      <c r="J76" s="95">
        <f>SUM(J70:J75)</f>
        <v>76399595</v>
      </c>
      <c r="K76" s="95">
        <f>SUM(K70:K75)</f>
        <v>82707729</v>
      </c>
      <c r="L76" s="95">
        <v>82755686</v>
      </c>
      <c r="M76" s="106">
        <v>78198925</v>
      </c>
    </row>
    <row r="77" spans="1:13" ht="17.100000000000001" customHeight="1" x14ac:dyDescent="0.25">
      <c r="A77" s="26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</row>
    <row r="78" spans="1:13" ht="17.100000000000001" customHeight="1" thickBot="1" x14ac:dyDescent="0.3"/>
    <row r="79" spans="1:13" ht="17.100000000000001" customHeight="1" thickBot="1" x14ac:dyDescent="0.3">
      <c r="A79" s="179">
        <v>2008</v>
      </c>
      <c r="B79" s="192">
        <v>39448</v>
      </c>
      <c r="C79" s="91">
        <v>39479</v>
      </c>
      <c r="D79" s="91">
        <v>39508</v>
      </c>
      <c r="E79" s="91">
        <v>39539</v>
      </c>
      <c r="F79" s="91">
        <v>39569</v>
      </c>
      <c r="G79" s="91">
        <v>39600</v>
      </c>
      <c r="H79" s="91">
        <v>39630</v>
      </c>
      <c r="I79" s="91">
        <v>39661</v>
      </c>
      <c r="J79" s="91">
        <v>39692</v>
      </c>
      <c r="K79" s="91">
        <v>39722</v>
      </c>
      <c r="L79" s="91">
        <v>39753</v>
      </c>
      <c r="M79" s="96">
        <v>39783</v>
      </c>
    </row>
    <row r="80" spans="1:13" ht="17.100000000000001" customHeight="1" x14ac:dyDescent="0.25">
      <c r="A80" s="3" t="s">
        <v>0</v>
      </c>
      <c r="B80" s="98">
        <v>51361111</v>
      </c>
      <c r="C80" s="99">
        <v>49730087</v>
      </c>
      <c r="D80" s="99">
        <v>40148574</v>
      </c>
      <c r="E80" s="99">
        <v>42757073</v>
      </c>
      <c r="F80" s="99">
        <v>43562915</v>
      </c>
      <c r="G80" s="99">
        <v>39313774</v>
      </c>
      <c r="H80" s="99">
        <v>40818922</v>
      </c>
      <c r="I80" s="99">
        <v>40344845</v>
      </c>
      <c r="J80" s="99">
        <v>33648621</v>
      </c>
      <c r="K80" s="99">
        <v>35591889</v>
      </c>
      <c r="L80" s="99">
        <v>33882975</v>
      </c>
      <c r="M80" s="100">
        <v>26138135</v>
      </c>
    </row>
    <row r="81" spans="1:13" ht="17.100000000000001" customHeight="1" x14ac:dyDescent="0.25">
      <c r="A81" s="3" t="s">
        <v>1</v>
      </c>
      <c r="B81" s="101">
        <v>6316205</v>
      </c>
      <c r="C81" s="93">
        <v>6388173</v>
      </c>
      <c r="D81" s="93">
        <v>5452690</v>
      </c>
      <c r="E81" s="93">
        <v>5818649</v>
      </c>
      <c r="F81" s="93">
        <v>6318106</v>
      </c>
      <c r="G81" s="93">
        <v>5594167</v>
      </c>
      <c r="H81" s="93">
        <v>6245859</v>
      </c>
      <c r="I81" s="93">
        <v>6185896</v>
      </c>
      <c r="J81" s="93">
        <v>5768336</v>
      </c>
      <c r="K81" s="93">
        <v>6388645</v>
      </c>
      <c r="L81" s="93">
        <v>6388880</v>
      </c>
      <c r="M81" s="102">
        <v>4502824</v>
      </c>
    </row>
    <row r="82" spans="1:13" ht="17.100000000000001" customHeight="1" x14ac:dyDescent="0.25">
      <c r="A82" s="25" t="s">
        <v>71</v>
      </c>
      <c r="B82" s="103">
        <v>22993625</v>
      </c>
      <c r="C82" s="94">
        <v>23877230</v>
      </c>
      <c r="D82" s="94">
        <v>24829735</v>
      </c>
      <c r="E82" s="94">
        <v>25351192</v>
      </c>
      <c r="F82" s="94">
        <v>25591626</v>
      </c>
      <c r="G82" s="94">
        <v>26043181</v>
      </c>
      <c r="H82" s="94">
        <v>26480108</v>
      </c>
      <c r="I82" s="94">
        <v>26597330</v>
      </c>
      <c r="J82" s="94">
        <v>25948973</v>
      </c>
      <c r="K82" s="94">
        <v>26808631</v>
      </c>
      <c r="L82" s="94">
        <v>25554629</v>
      </c>
      <c r="M82" s="104">
        <v>26001948</v>
      </c>
    </row>
    <row r="83" spans="1:13" ht="17.100000000000001" customHeight="1" x14ac:dyDescent="0.25">
      <c r="A83" s="3" t="s">
        <v>2</v>
      </c>
      <c r="B83" s="101">
        <v>1376755</v>
      </c>
      <c r="C83" s="93">
        <v>1604697</v>
      </c>
      <c r="D83" s="93">
        <v>1379061</v>
      </c>
      <c r="E83" s="93">
        <v>1478184</v>
      </c>
      <c r="F83" s="93">
        <v>1600775</v>
      </c>
      <c r="G83" s="93">
        <v>1304104</v>
      </c>
      <c r="H83" s="93">
        <v>1355137</v>
      </c>
      <c r="I83" s="93">
        <v>1417464</v>
      </c>
      <c r="J83" s="93">
        <v>1183305</v>
      </c>
      <c r="K83" s="93">
        <v>1259133</v>
      </c>
      <c r="L83" s="93">
        <v>1201582</v>
      </c>
      <c r="M83" s="102">
        <v>762486</v>
      </c>
    </row>
    <row r="84" spans="1:13" ht="17.100000000000001" customHeight="1" x14ac:dyDescent="0.25">
      <c r="A84" s="3" t="s">
        <v>3</v>
      </c>
      <c r="B84" s="101">
        <v>6984420</v>
      </c>
      <c r="C84" s="93">
        <v>7064729</v>
      </c>
      <c r="D84" s="93">
        <v>7507950</v>
      </c>
      <c r="E84" s="93">
        <v>6977508</v>
      </c>
      <c r="F84" s="93">
        <v>7349006</v>
      </c>
      <c r="G84" s="93">
        <v>6957408</v>
      </c>
      <c r="H84" s="93">
        <v>6957700</v>
      </c>
      <c r="I84" s="93">
        <v>6509728</v>
      </c>
      <c r="J84" s="93">
        <v>6524161</v>
      </c>
      <c r="K84" s="93">
        <v>6116912</v>
      </c>
      <c r="L84" s="93">
        <v>4602297</v>
      </c>
      <c r="M84" s="102">
        <v>4628237</v>
      </c>
    </row>
    <row r="85" spans="1:13" ht="17.100000000000001" customHeight="1" x14ac:dyDescent="0.25">
      <c r="A85" s="97" t="s">
        <v>5</v>
      </c>
      <c r="B85" s="103">
        <v>1281440</v>
      </c>
      <c r="C85" s="94">
        <v>1350250</v>
      </c>
      <c r="D85" s="94">
        <v>1234556</v>
      </c>
      <c r="E85" s="94">
        <v>1289312</v>
      </c>
      <c r="F85" s="94">
        <v>1155891</v>
      </c>
      <c r="G85" s="94">
        <v>1260539</v>
      </c>
      <c r="H85" s="94">
        <v>1279238</v>
      </c>
      <c r="I85" s="94">
        <v>1215547</v>
      </c>
      <c r="J85" s="94">
        <v>1179641</v>
      </c>
      <c r="K85" s="94">
        <v>1238496</v>
      </c>
      <c r="L85" s="94">
        <v>927543</v>
      </c>
      <c r="M85" s="104">
        <v>1015336</v>
      </c>
    </row>
    <row r="86" spans="1:13" ht="17.100000000000001" customHeight="1" thickBot="1" x14ac:dyDescent="0.3">
      <c r="A86" s="26" t="s">
        <v>13</v>
      </c>
      <c r="B86" s="105">
        <f t="shared" ref="B86:M86" si="1">SUM(B80:B85)</f>
        <v>90313556</v>
      </c>
      <c r="C86" s="95">
        <f t="shared" si="1"/>
        <v>90015166</v>
      </c>
      <c r="D86" s="95">
        <f t="shared" si="1"/>
        <v>80552566</v>
      </c>
      <c r="E86" s="95">
        <f t="shared" si="1"/>
        <v>83671918</v>
      </c>
      <c r="F86" s="95">
        <f t="shared" si="1"/>
        <v>85578319</v>
      </c>
      <c r="G86" s="95">
        <f t="shared" si="1"/>
        <v>80473173</v>
      </c>
      <c r="H86" s="95">
        <f t="shared" si="1"/>
        <v>83136964</v>
      </c>
      <c r="I86" s="95">
        <f t="shared" si="1"/>
        <v>82270810</v>
      </c>
      <c r="J86" s="95">
        <f t="shared" si="1"/>
        <v>74253037</v>
      </c>
      <c r="K86" s="95">
        <f t="shared" si="1"/>
        <v>77403706</v>
      </c>
      <c r="L86" s="95">
        <f t="shared" si="1"/>
        <v>72557906</v>
      </c>
      <c r="M86" s="106">
        <f t="shared" si="1"/>
        <v>63048966</v>
      </c>
    </row>
  </sheetData>
  <mergeCells count="2">
    <mergeCell ref="B2:M2"/>
    <mergeCell ref="B68:M68"/>
  </mergeCells>
  <pageMargins left="0.7" right="0.7" top="0.75" bottom="0.75" header="0.3" footer="0.3"/>
  <pageSetup scale="56" fitToHeight="2" orientation="landscape" r:id="rId1"/>
  <headerFooter>
    <oddFooter>&amp;L&amp;D
&amp;F&amp;C&amp;A&amp;RPage &amp;P of &amp;N</oddFooter>
  </headerFooter>
  <rowBreaks count="1" manualBreakCount="1">
    <brk id="57" max="12" man="1"/>
  </rowBreaks>
  <ignoredErrors>
    <ignoredError sqref="K56 M56 B76 C76:K76 B86:M86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B252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5" sqref="B15"/>
    </sheetView>
  </sheetViews>
  <sheetFormatPr defaultRowHeight="15" x14ac:dyDescent="0.25"/>
  <cols>
    <col min="1" max="1" width="28.5703125" style="33" customWidth="1"/>
    <col min="2" max="8" width="20.7109375" customWidth="1"/>
    <col min="9" max="9" width="13.28515625" bestFit="1" customWidth="1"/>
    <col min="10" max="10" width="14.28515625" bestFit="1" customWidth="1"/>
    <col min="11" max="11" width="15.28515625" bestFit="1" customWidth="1"/>
  </cols>
  <sheetData>
    <row r="1" spans="1:8" ht="15.6" x14ac:dyDescent="0.35">
      <c r="A1" s="236" t="s">
        <v>673</v>
      </c>
    </row>
    <row r="2" spans="1:8" ht="6" customHeight="1" x14ac:dyDescent="0.35">
      <c r="A2" s="236"/>
    </row>
    <row r="3" spans="1:8" ht="21" customHeight="1" x14ac:dyDescent="0.5">
      <c r="A3" s="231">
        <v>2008</v>
      </c>
    </row>
    <row r="4" spans="1:8" ht="45" customHeight="1" x14ac:dyDescent="0.35">
      <c r="A4" s="235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ht="14.45" x14ac:dyDescent="0.35">
      <c r="A6" s="224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ht="14.45" x14ac:dyDescent="0.35">
      <c r="A7" s="224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ht="14.45" x14ac:dyDescent="0.35">
      <c r="A8" s="224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ht="14.45" x14ac:dyDescent="0.35">
      <c r="A9" s="224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ht="14.45" x14ac:dyDescent="0.35">
      <c r="A10" s="224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ht="14.45" x14ac:dyDescent="0.35">
      <c r="A11" s="224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ht="14.45" x14ac:dyDescent="0.35">
      <c r="A12" s="224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ht="14.45" x14ac:dyDescent="0.35">
      <c r="A13" s="224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ht="14.45" x14ac:dyDescent="0.35">
      <c r="A14" s="224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ht="14.45" x14ac:dyDescent="0.35">
      <c r="A15" s="224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ht="14.45" x14ac:dyDescent="0.35">
      <c r="A16" s="224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ht="14.45" x14ac:dyDescent="0.35">
      <c r="A17" s="224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ht="14.45" x14ac:dyDescent="0.35">
      <c r="A18" s="224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ht="14.45" x14ac:dyDescent="0.35">
      <c r="A19" s="229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ht="14.45" x14ac:dyDescent="0.35">
      <c r="A20" s="229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ht="14.45" x14ac:dyDescent="0.35">
      <c r="A21" s="229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ht="14.45" x14ac:dyDescent="0.35">
      <c r="A22" s="229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ht="14.45" x14ac:dyDescent="0.35">
      <c r="A23" s="229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ht="14.45" x14ac:dyDescent="0.35">
      <c r="A24" s="229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ht="14.45" x14ac:dyDescent="0.35">
      <c r="A25" s="229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ht="14.45" x14ac:dyDescent="0.35">
      <c r="A26" s="229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ht="14.45" x14ac:dyDescent="0.35">
      <c r="A27" s="238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ht="14.45" x14ac:dyDescent="0.35">
      <c r="A28" s="228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ht="14.45" x14ac:dyDescent="0.35">
      <c r="A29" s="225"/>
    </row>
    <row r="30" spans="1:8" ht="14.45" x14ac:dyDescent="0.35">
      <c r="A30" s="227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ht="14.45" x14ac:dyDescent="0.35">
      <c r="A31" s="227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ht="14.45" x14ac:dyDescent="0.35">
      <c r="A32" s="227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ht="14.45" x14ac:dyDescent="0.35">
      <c r="A33" s="227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ht="14.45" x14ac:dyDescent="0.35">
      <c r="A34" s="227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ht="14.45" x14ac:dyDescent="0.35">
      <c r="A35" s="227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ht="14.45" x14ac:dyDescent="0.35">
      <c r="A36" s="227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ht="14.45" x14ac:dyDescent="0.35">
      <c r="A37" s="227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ht="14.45" x14ac:dyDescent="0.35">
      <c r="A38" s="227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ht="14.45" x14ac:dyDescent="0.35">
      <c r="A39" s="227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ht="14.45" x14ac:dyDescent="0.35">
      <c r="A40" s="227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ht="14.45" x14ac:dyDescent="0.35">
      <c r="A41" s="227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ht="14.45" x14ac:dyDescent="0.35">
      <c r="A42" s="227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ht="14.45" x14ac:dyDescent="0.35">
      <c r="A43" s="227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ht="14.45" x14ac:dyDescent="0.35">
      <c r="A44" s="227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ht="14.45" x14ac:dyDescent="0.35">
      <c r="A45" s="227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ht="14.45" x14ac:dyDescent="0.35">
      <c r="A46" s="227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ht="14.45" x14ac:dyDescent="0.35">
      <c r="A47" s="227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ht="14.45" x14ac:dyDescent="0.35">
      <c r="A48" s="234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ht="14.45" x14ac:dyDescent="0.35">
      <c r="A49" s="234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ht="14.45" x14ac:dyDescent="0.35">
      <c r="A50" s="238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ht="14.45" x14ac:dyDescent="0.35">
      <c r="A51" s="228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ht="14.45" x14ac:dyDescent="0.35">
      <c r="A53" s="239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ht="14.45" x14ac:dyDescent="0.35">
      <c r="A54" s="239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ht="14.45" x14ac:dyDescent="0.35">
      <c r="A55" s="239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ht="14.45" x14ac:dyDescent="0.35">
      <c r="A56" s="239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ht="14.45" x14ac:dyDescent="0.35">
      <c r="A57" s="239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ht="14.45" x14ac:dyDescent="0.35">
      <c r="A58" s="239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ht="14.45" x14ac:dyDescent="0.35">
      <c r="A59" s="239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ht="14.45" x14ac:dyDescent="0.35">
      <c r="A60" s="239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ht="14.45" x14ac:dyDescent="0.35">
      <c r="A61" s="239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ht="14.45" x14ac:dyDescent="0.35">
      <c r="A62" s="239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ht="14.45" x14ac:dyDescent="0.35">
      <c r="A63" s="239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ht="14.45" x14ac:dyDescent="0.35">
      <c r="A64" s="239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ht="14.45" x14ac:dyDescent="0.35">
      <c r="A65" s="239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ht="14.45" x14ac:dyDescent="0.35">
      <c r="A66" s="239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ht="14.45" x14ac:dyDescent="0.35">
      <c r="A67" s="239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ht="14.45" x14ac:dyDescent="0.35">
      <c r="A68" s="239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ht="14.45" x14ac:dyDescent="0.35">
      <c r="A69" s="239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ht="14.45" x14ac:dyDescent="0.35">
      <c r="A70" s="239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ht="14.45" x14ac:dyDescent="0.35">
      <c r="A71" s="239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ht="14.45" x14ac:dyDescent="0.35">
      <c r="A72" s="239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ht="14.45" x14ac:dyDescent="0.35">
      <c r="A73" s="238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ht="14.45" x14ac:dyDescent="0.35">
      <c r="A74" s="228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ht="14.45" x14ac:dyDescent="0.35">
      <c r="A76" s="237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ht="14.45" x14ac:dyDescent="0.35">
      <c r="A77" s="237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ht="14.45" x14ac:dyDescent="0.35">
      <c r="A78" s="237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ht="14.45" x14ac:dyDescent="0.35">
      <c r="A79" s="233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ht="14.45" x14ac:dyDescent="0.35">
      <c r="A80" s="237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ht="14.45" x14ac:dyDescent="0.35">
      <c r="A81" s="237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ht="14.45" x14ac:dyDescent="0.35">
      <c r="A82" s="237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ht="14.45" x14ac:dyDescent="0.35">
      <c r="A83" s="237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ht="14.45" x14ac:dyDescent="0.35">
      <c r="A84" s="237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ht="14.45" x14ac:dyDescent="0.35">
      <c r="A85" s="237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ht="14.45" x14ac:dyDescent="0.35">
      <c r="A86" s="237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ht="14.45" x14ac:dyDescent="0.35">
      <c r="A87" s="237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ht="14.45" x14ac:dyDescent="0.35">
      <c r="A88" s="237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ht="14.45" x14ac:dyDescent="0.35">
      <c r="A89" s="237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ht="14.45" x14ac:dyDescent="0.35">
      <c r="A90" s="237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ht="14.45" x14ac:dyDescent="0.35">
      <c r="A91" s="237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ht="14.45" x14ac:dyDescent="0.35">
      <c r="A92" s="237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ht="14.45" x14ac:dyDescent="0.35">
      <c r="A93" s="237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ht="14.45" x14ac:dyDescent="0.35">
      <c r="A94" s="237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ht="14.45" x14ac:dyDescent="0.35">
      <c r="A95" s="237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ht="14.45" x14ac:dyDescent="0.35">
      <c r="A96" s="237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ht="14.45" x14ac:dyDescent="0.35">
      <c r="A97" s="237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ht="14.45" x14ac:dyDescent="0.35">
      <c r="A98" s="238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ht="14.45" x14ac:dyDescent="0.35">
      <c r="A99" s="228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54" customHeight="1" x14ac:dyDescent="0.35"/>
    <row r="101" spans="1:8" ht="21" x14ac:dyDescent="0.5">
      <c r="A101" s="231">
        <v>2008</v>
      </c>
    </row>
    <row r="102" spans="1:8" ht="39" customHeight="1" x14ac:dyDescent="0.35">
      <c r="A102" s="235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ht="14.45" x14ac:dyDescent="0.35">
      <c r="A103" s="230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ht="14.45" x14ac:dyDescent="0.35">
      <c r="A104" s="230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ht="14.45" x14ac:dyDescent="0.35">
      <c r="A105" s="230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ht="14.45" x14ac:dyDescent="0.35">
      <c r="A106" s="230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ht="14.45" x14ac:dyDescent="0.35">
      <c r="A107" s="230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ht="14.45" x14ac:dyDescent="0.35">
      <c r="A108" s="230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ht="14.45" x14ac:dyDescent="0.35">
      <c r="A109" s="230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ht="14.45" x14ac:dyDescent="0.35">
      <c r="A110" s="230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ht="14.45" x14ac:dyDescent="0.35">
      <c r="A111" s="230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ht="14.45" x14ac:dyDescent="0.35">
      <c r="A112" s="230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ht="14.45" x14ac:dyDescent="0.35">
      <c r="A113" s="230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ht="14.45" x14ac:dyDescent="0.35">
      <c r="A114" s="230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ht="14.45" x14ac:dyDescent="0.35">
      <c r="A115" s="230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ht="14.45" x14ac:dyDescent="0.35">
      <c r="A116" s="230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ht="14.45" x14ac:dyDescent="0.35">
      <c r="A117" s="230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ht="14.45" x14ac:dyDescent="0.35">
      <c r="A118" s="230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ht="14.45" x14ac:dyDescent="0.35">
      <c r="A119" s="230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ht="14.45" x14ac:dyDescent="0.35">
      <c r="A120" s="230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ht="14.45" x14ac:dyDescent="0.35">
      <c r="A121" s="230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ht="14.45" x14ac:dyDescent="0.35">
      <c r="A122" s="230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ht="14.45" x14ac:dyDescent="0.35">
      <c r="A123" s="230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ht="14.45" x14ac:dyDescent="0.35">
      <c r="A124" s="238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ht="14.45" x14ac:dyDescent="0.35">
      <c r="A125" s="228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ht="14.45" x14ac:dyDescent="0.35">
      <c r="A127" s="232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ht="14.45" x14ac:dyDescent="0.35">
      <c r="A128" s="232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ht="14.45" x14ac:dyDescent="0.35">
      <c r="A129" s="232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ht="14.45" x14ac:dyDescent="0.35">
      <c r="A130" s="232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ht="14.45" x14ac:dyDescent="0.35">
      <c r="A131" s="232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ht="14.45" x14ac:dyDescent="0.35">
      <c r="A132" s="232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ht="14.45" x14ac:dyDescent="0.35">
      <c r="A133" s="232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ht="14.45" x14ac:dyDescent="0.35">
      <c r="A134" s="232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ht="14.45" x14ac:dyDescent="0.35">
      <c r="A135" s="232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ht="14.45" x14ac:dyDescent="0.35">
      <c r="A136" s="232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ht="14.45" x14ac:dyDescent="0.35">
      <c r="A137" s="232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ht="14.45" x14ac:dyDescent="0.35">
      <c r="A138" s="232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ht="14.45" x14ac:dyDescent="0.35">
      <c r="A139" s="232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ht="14.45" x14ac:dyDescent="0.35">
      <c r="A140" s="232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ht="14.45" x14ac:dyDescent="0.35">
      <c r="A141" s="232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ht="14.45" x14ac:dyDescent="0.35">
      <c r="A142" s="232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ht="14.45" x14ac:dyDescent="0.35">
      <c r="A143" s="232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ht="14.45" x14ac:dyDescent="0.35">
      <c r="A144" s="232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ht="14.45" x14ac:dyDescent="0.35">
      <c r="A145" s="232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ht="14.45" x14ac:dyDescent="0.35">
      <c r="A146" s="232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ht="14.45" x14ac:dyDescent="0.35">
      <c r="A147" s="232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ht="14.45" x14ac:dyDescent="0.35">
      <c r="A148" s="238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ht="14.45" x14ac:dyDescent="0.35">
      <c r="A149" s="228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ht="14.45" x14ac:dyDescent="0.35">
      <c r="A151" s="226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ht="14.45" x14ac:dyDescent="0.35">
      <c r="A152" s="226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ht="14.45" x14ac:dyDescent="0.35">
      <c r="A153" s="226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ht="14.45" x14ac:dyDescent="0.35">
      <c r="A154" s="226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ht="14.45" x14ac:dyDescent="0.35">
      <c r="A155" s="226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ht="14.45" x14ac:dyDescent="0.35">
      <c r="A156" s="226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ht="14.45" x14ac:dyDescent="0.35">
      <c r="A157" s="226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ht="14.45" x14ac:dyDescent="0.35">
      <c r="A158" s="226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ht="14.45" x14ac:dyDescent="0.35">
      <c r="A159" s="226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ht="14.45" x14ac:dyDescent="0.35">
      <c r="A160" s="226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ht="14.45" x14ac:dyDescent="0.35">
      <c r="A161" s="226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ht="14.45" x14ac:dyDescent="0.35">
      <c r="A162" s="226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ht="14.45" x14ac:dyDescent="0.35">
      <c r="A163" s="226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ht="14.45" x14ac:dyDescent="0.35">
      <c r="A164" s="226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ht="14.45" x14ac:dyDescent="0.35">
      <c r="A165" s="226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ht="14.45" x14ac:dyDescent="0.35">
      <c r="A166" s="226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ht="14.45" x14ac:dyDescent="0.35">
      <c r="A167" s="226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ht="14.45" x14ac:dyDescent="0.35">
      <c r="A168" s="226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ht="14.45" x14ac:dyDescent="0.35">
      <c r="A169" s="226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ht="14.45" x14ac:dyDescent="0.35">
      <c r="A170" s="226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ht="14.45" x14ac:dyDescent="0.35">
      <c r="A171" s="226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ht="14.45" x14ac:dyDescent="0.35">
      <c r="A172" s="226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ht="14.45" x14ac:dyDescent="0.35">
      <c r="A173" s="238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ht="14.45" x14ac:dyDescent="0.35">
      <c r="A174" s="228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ht="14.45" x14ac:dyDescent="0.35">
      <c r="A176" s="245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ht="14.45" x14ac:dyDescent="0.35">
      <c r="A177" s="245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ht="14.45" x14ac:dyDescent="0.35">
      <c r="A178" s="245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ht="14.45" x14ac:dyDescent="0.35">
      <c r="A179" s="245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ht="14.45" x14ac:dyDescent="0.35">
      <c r="A180" s="245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ht="14.45" x14ac:dyDescent="0.35">
      <c r="A181" s="245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ht="14.45" x14ac:dyDescent="0.35">
      <c r="A182" s="245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ht="14.45" x14ac:dyDescent="0.35">
      <c r="A183" s="245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ht="14.45" x14ac:dyDescent="0.35">
      <c r="A184" s="245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ht="14.45" x14ac:dyDescent="0.35">
      <c r="A185" s="245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ht="14.45" x14ac:dyDescent="0.35">
      <c r="A186" s="245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ht="14.45" x14ac:dyDescent="0.35">
      <c r="A187" s="245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ht="14.45" x14ac:dyDescent="0.35">
      <c r="A188" s="245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ht="14.45" x14ac:dyDescent="0.35">
      <c r="A189" s="245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ht="14.45" x14ac:dyDescent="0.35">
      <c r="A190" s="245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ht="14.45" x14ac:dyDescent="0.35">
      <c r="A191" s="245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ht="14.45" x14ac:dyDescent="0.35">
      <c r="A192" s="245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ht="14.45" x14ac:dyDescent="0.35">
      <c r="A193" s="245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ht="14.45" x14ac:dyDescent="0.35">
      <c r="A194" s="245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ht="14.45" x14ac:dyDescent="0.35">
      <c r="A195" s="245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ht="14.45" x14ac:dyDescent="0.35">
      <c r="A196" s="245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ht="14.45" x14ac:dyDescent="0.35">
      <c r="A197" s="238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ht="14.45" x14ac:dyDescent="0.35">
      <c r="A198" s="228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35"/>
    <row r="200" spans="1:8" ht="21" x14ac:dyDescent="0.5">
      <c r="A200" s="231">
        <v>2008</v>
      </c>
    </row>
    <row r="201" spans="1:8" ht="36" customHeight="1" x14ac:dyDescent="0.35">
      <c r="A201" s="235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ht="14.45" x14ac:dyDescent="0.35">
      <c r="A202" s="246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ht="14.45" x14ac:dyDescent="0.35">
      <c r="A203" s="246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ht="14.45" x14ac:dyDescent="0.35">
      <c r="A204" s="246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ht="14.45" x14ac:dyDescent="0.35">
      <c r="A205" s="246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ht="14.45" x14ac:dyDescent="0.35">
      <c r="A206" s="246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ht="14.45" x14ac:dyDescent="0.35">
      <c r="A207" s="246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ht="14.45" x14ac:dyDescent="0.35">
      <c r="A208" s="246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ht="14.45" x14ac:dyDescent="0.35">
      <c r="A209" s="246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ht="14.45" x14ac:dyDescent="0.35">
      <c r="A210" s="246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ht="14.45" x14ac:dyDescent="0.35">
      <c r="A211" s="246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ht="14.45" x14ac:dyDescent="0.35">
      <c r="A212" s="246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ht="14.45" x14ac:dyDescent="0.35">
      <c r="A213" s="246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ht="14.45" x14ac:dyDescent="0.35">
      <c r="A214" s="246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ht="14.45" x14ac:dyDescent="0.35">
      <c r="A215" s="246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ht="14.45" x14ac:dyDescent="0.35">
      <c r="A216" s="246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ht="14.45" x14ac:dyDescent="0.35">
      <c r="A217" s="246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ht="14.45" x14ac:dyDescent="0.35">
      <c r="A218" s="246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ht="14.45" x14ac:dyDescent="0.35">
      <c r="A219" s="246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ht="14.45" x14ac:dyDescent="0.35">
      <c r="A220" s="246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ht="14.45" x14ac:dyDescent="0.35">
      <c r="A221" s="246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ht="14.45" x14ac:dyDescent="0.35">
      <c r="A222" s="246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ht="14.45" x14ac:dyDescent="0.35">
      <c r="A223" s="238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ht="14.45" x14ac:dyDescent="0.35">
      <c r="A224" s="228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ht="14.45" x14ac:dyDescent="0.35">
      <c r="A226" s="247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ht="14.45" x14ac:dyDescent="0.35">
      <c r="A227" s="247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ht="14.45" x14ac:dyDescent="0.35">
      <c r="A228" s="247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ht="14.45" x14ac:dyDescent="0.35">
      <c r="A229" s="247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ht="14.45" x14ac:dyDescent="0.35">
      <c r="A230" s="247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ht="14.45" x14ac:dyDescent="0.35">
      <c r="A231" s="247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ht="14.45" x14ac:dyDescent="0.35">
      <c r="A232" s="247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ht="14.45" x14ac:dyDescent="0.35">
      <c r="A233" s="247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ht="14.45" x14ac:dyDescent="0.35">
      <c r="A234" s="247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ht="14.45" x14ac:dyDescent="0.35">
      <c r="A235" s="247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ht="14.45" x14ac:dyDescent="0.35">
      <c r="A236" s="247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ht="14.45" x14ac:dyDescent="0.35">
      <c r="A237" s="247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ht="14.45" x14ac:dyDescent="0.35">
      <c r="A238" s="247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ht="14.45" x14ac:dyDescent="0.35">
      <c r="A239" s="247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ht="14.45" x14ac:dyDescent="0.35">
      <c r="A240" s="247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ht="14.45" x14ac:dyDescent="0.35">
      <c r="A241" s="247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ht="14.45" x14ac:dyDescent="0.35">
      <c r="A242" s="247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ht="14.45" x14ac:dyDescent="0.35">
      <c r="A243" s="247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ht="14.45" x14ac:dyDescent="0.35">
      <c r="A244" s="247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ht="14.45" x14ac:dyDescent="0.35">
      <c r="A245" s="247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ht="14.45" x14ac:dyDescent="0.35">
      <c r="A246" s="247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ht="14.45" x14ac:dyDescent="0.35">
      <c r="A247" s="247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ht="14.45" x14ac:dyDescent="0.35">
      <c r="A248" s="247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ht="14.45" x14ac:dyDescent="0.35">
      <c r="A249" s="238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ht="14.45" x14ac:dyDescent="0.35">
      <c r="A250" s="228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ht="14.45" x14ac:dyDescent="0.35">
      <c r="A252" s="248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ht="14.45" x14ac:dyDescent="0.35">
      <c r="A253" s="248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ht="14.45" x14ac:dyDescent="0.35">
      <c r="A254" s="248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ht="14.45" x14ac:dyDescent="0.35">
      <c r="A255" s="248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ht="14.45" x14ac:dyDescent="0.35">
      <c r="A256" s="248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ht="14.45" x14ac:dyDescent="0.35">
      <c r="A257" s="248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ht="14.45" x14ac:dyDescent="0.35">
      <c r="A258" s="248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ht="14.45" x14ac:dyDescent="0.35">
      <c r="A259" s="248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ht="14.45" x14ac:dyDescent="0.35">
      <c r="A260" s="248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ht="14.45" x14ac:dyDescent="0.35">
      <c r="A261" s="248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ht="14.45" x14ac:dyDescent="0.35">
      <c r="A262" s="248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ht="14.45" x14ac:dyDescent="0.35">
      <c r="A263" s="248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ht="14.45" x14ac:dyDescent="0.35">
      <c r="A264" s="248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ht="14.45" x14ac:dyDescent="0.35">
      <c r="A265" s="248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ht="14.45" x14ac:dyDescent="0.35">
      <c r="A266" s="248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ht="14.45" x14ac:dyDescent="0.35">
      <c r="A267" s="248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ht="14.45" x14ac:dyDescent="0.35">
      <c r="A268" s="248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ht="14.45" x14ac:dyDescent="0.35">
      <c r="A269" s="248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ht="14.45" x14ac:dyDescent="0.35">
      <c r="A270" s="248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ht="14.45" x14ac:dyDescent="0.35">
      <c r="A271" s="238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ht="14.45" x14ac:dyDescent="0.35">
      <c r="A272" s="228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ht="14.45" x14ac:dyDescent="0.35">
      <c r="A274" s="249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ht="14.45" x14ac:dyDescent="0.35">
      <c r="A275" s="249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ht="14.45" x14ac:dyDescent="0.35">
      <c r="A276" s="249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ht="14.45" x14ac:dyDescent="0.35">
      <c r="A277" s="249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ht="14.45" x14ac:dyDescent="0.35">
      <c r="A278" s="249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ht="14.45" x14ac:dyDescent="0.35">
      <c r="A279" s="249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ht="14.45" x14ac:dyDescent="0.35">
      <c r="A280" s="249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ht="14.45" x14ac:dyDescent="0.35">
      <c r="A281" s="249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ht="14.45" x14ac:dyDescent="0.35">
      <c r="A282" s="249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ht="14.45" x14ac:dyDescent="0.35">
      <c r="A283" s="249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ht="14.45" x14ac:dyDescent="0.35">
      <c r="A284" s="249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ht="14.45" x14ac:dyDescent="0.35">
      <c r="A285" s="249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ht="14.45" x14ac:dyDescent="0.35">
      <c r="A286" s="249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ht="14.45" x14ac:dyDescent="0.35">
      <c r="A287" s="249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ht="14.45" x14ac:dyDescent="0.35">
      <c r="A288" s="249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ht="14.45" x14ac:dyDescent="0.35">
      <c r="A289" s="249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ht="14.45" x14ac:dyDescent="0.35">
      <c r="A290" s="249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ht="14.45" x14ac:dyDescent="0.35">
      <c r="A291" s="249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ht="14.45" x14ac:dyDescent="0.35">
      <c r="A292" s="249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ht="14.45" x14ac:dyDescent="0.35">
      <c r="A293" s="249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ht="14.45" x14ac:dyDescent="0.35">
      <c r="A294" s="249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ht="14.45" x14ac:dyDescent="0.35">
      <c r="A295" s="249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ht="14.45" x14ac:dyDescent="0.35">
      <c r="A296" s="238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ht="14.45" x14ac:dyDescent="0.35">
      <c r="A297" s="228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ht="14.45" x14ac:dyDescent="0.35">
      <c r="A298" s="250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35">
      <c r="A299" s="250"/>
      <c r="B299" s="115"/>
      <c r="C299" s="115"/>
      <c r="D299" s="115"/>
      <c r="E299" s="115"/>
      <c r="F299" s="115"/>
      <c r="G299" s="115"/>
      <c r="H299" s="115"/>
    </row>
    <row r="300" spans="1:8" ht="14.45" x14ac:dyDescent="0.35">
      <c r="A300" s="250"/>
      <c r="B300" s="115"/>
      <c r="C300" s="115"/>
      <c r="D300" s="115"/>
      <c r="E300" s="115"/>
      <c r="F300" s="115"/>
      <c r="G300" s="115"/>
      <c r="H300" s="115"/>
    </row>
    <row r="301" spans="1:8" ht="21" x14ac:dyDescent="0.5">
      <c r="A301" s="231">
        <v>2009</v>
      </c>
    </row>
    <row r="302" spans="1:8" ht="31.5" customHeight="1" x14ac:dyDescent="0.35">
      <c r="A302" s="235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ht="14.45" x14ac:dyDescent="0.35">
      <c r="A304" s="251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ht="14.45" x14ac:dyDescent="0.35">
      <c r="A305" s="251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ht="14.45" x14ac:dyDescent="0.35">
      <c r="A306" s="251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ht="14.45" x14ac:dyDescent="0.35">
      <c r="A307" s="251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ht="14.45" x14ac:dyDescent="0.35">
      <c r="A308" s="251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ht="14.45" x14ac:dyDescent="0.35">
      <c r="A309" s="251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ht="14.45" x14ac:dyDescent="0.35">
      <c r="A310" s="251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ht="14.45" x14ac:dyDescent="0.35">
      <c r="A311" s="251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ht="14.45" x14ac:dyDescent="0.35">
      <c r="A312" s="251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ht="14.45" x14ac:dyDescent="0.35">
      <c r="A313" s="251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ht="14.45" x14ac:dyDescent="0.35">
      <c r="A314" s="251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ht="14.45" x14ac:dyDescent="0.35">
      <c r="A315" s="251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ht="14.45" x14ac:dyDescent="0.35">
      <c r="A316" s="251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ht="14.45" x14ac:dyDescent="0.35">
      <c r="A317" s="251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ht="14.45" x14ac:dyDescent="0.35">
      <c r="A318" s="251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ht="14.45" x14ac:dyDescent="0.35">
      <c r="A319" s="251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ht="14.45" x14ac:dyDescent="0.35">
      <c r="A320" s="251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ht="14.45" x14ac:dyDescent="0.35">
      <c r="A321" s="251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ht="14.45" x14ac:dyDescent="0.35">
      <c r="A322" s="251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ht="14.45" x14ac:dyDescent="0.35">
      <c r="A323" s="251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ht="14.45" x14ac:dyDescent="0.35">
      <c r="A324" s="238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ht="14.45" x14ac:dyDescent="0.35">
      <c r="A325" s="228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ht="14.45" x14ac:dyDescent="0.35">
      <c r="A327" s="251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ht="14.45" x14ac:dyDescent="0.35">
      <c r="A328" s="251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ht="14.45" x14ac:dyDescent="0.35">
      <c r="A329" s="251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ht="14.45" x14ac:dyDescent="0.35">
      <c r="A330" s="251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ht="14.45" x14ac:dyDescent="0.35">
      <c r="A331" s="251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ht="14.45" x14ac:dyDescent="0.35">
      <c r="A332" s="251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ht="14.45" x14ac:dyDescent="0.35">
      <c r="A333" s="251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ht="14.45" x14ac:dyDescent="0.35">
      <c r="A334" s="251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ht="14.45" x14ac:dyDescent="0.35">
      <c r="A335" s="251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ht="14.45" x14ac:dyDescent="0.35">
      <c r="A336" s="251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ht="14.45" x14ac:dyDescent="0.35">
      <c r="A337" s="251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ht="14.45" x14ac:dyDescent="0.35">
      <c r="A338" s="251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ht="14.45" x14ac:dyDescent="0.35">
      <c r="A339" s="251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ht="14.45" x14ac:dyDescent="0.35">
      <c r="A340" s="251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ht="14.45" x14ac:dyDescent="0.35">
      <c r="A341" s="251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ht="14.45" x14ac:dyDescent="0.35">
      <c r="A342" s="251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ht="14.45" x14ac:dyDescent="0.35">
      <c r="A343" s="251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ht="14.45" x14ac:dyDescent="0.35">
      <c r="A344" s="251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ht="14.45" x14ac:dyDescent="0.35">
      <c r="A345" s="251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ht="14.45" x14ac:dyDescent="0.35">
      <c r="A346" s="238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ht="14.45" x14ac:dyDescent="0.35">
      <c r="A347" s="228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ht="14.45" x14ac:dyDescent="0.35">
      <c r="A349" s="251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ht="14.45" x14ac:dyDescent="0.35">
      <c r="A350" s="251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ht="14.45" x14ac:dyDescent="0.35">
      <c r="A351" s="251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ht="14.45" x14ac:dyDescent="0.35">
      <c r="A352" s="251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ht="14.45" x14ac:dyDescent="0.35">
      <c r="A353" s="251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ht="14.45" x14ac:dyDescent="0.35">
      <c r="A354" s="251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ht="14.45" x14ac:dyDescent="0.35">
      <c r="A355" s="251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ht="14.45" x14ac:dyDescent="0.35">
      <c r="A356" s="251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ht="14.45" x14ac:dyDescent="0.35">
      <c r="A357" s="251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ht="14.45" x14ac:dyDescent="0.35">
      <c r="A358" s="251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ht="14.45" x14ac:dyDescent="0.35">
      <c r="A359" s="251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ht="14.45" x14ac:dyDescent="0.35">
      <c r="A360" s="251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ht="14.45" x14ac:dyDescent="0.35">
      <c r="A361" s="251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ht="14.45" x14ac:dyDescent="0.35">
      <c r="A362" s="251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ht="14.45" x14ac:dyDescent="0.35">
      <c r="A363" s="251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ht="14.45" x14ac:dyDescent="0.35">
      <c r="A364" s="251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ht="14.45" x14ac:dyDescent="0.35">
      <c r="A365" s="251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ht="14.45" x14ac:dyDescent="0.35">
      <c r="A366" s="251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ht="14.45" x14ac:dyDescent="0.35">
      <c r="A367" s="251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ht="14.45" x14ac:dyDescent="0.35">
      <c r="A368" s="251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ht="14.45" x14ac:dyDescent="0.35">
      <c r="A369" s="251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ht="14.45" x14ac:dyDescent="0.35">
      <c r="A370" s="251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ht="14.45" x14ac:dyDescent="0.35">
      <c r="A371" s="238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ht="14.45" x14ac:dyDescent="0.35">
      <c r="A372" s="228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ht="14.45" x14ac:dyDescent="0.35">
      <c r="A374" s="251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ht="14.45" x14ac:dyDescent="0.35">
      <c r="A375" s="251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ht="14.45" x14ac:dyDescent="0.35">
      <c r="A376" s="251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ht="14.45" x14ac:dyDescent="0.35">
      <c r="A377" s="251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ht="14.45" x14ac:dyDescent="0.35">
      <c r="A378" s="251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ht="14.45" x14ac:dyDescent="0.35">
      <c r="A379" s="251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ht="14.45" x14ac:dyDescent="0.35">
      <c r="A380" s="251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ht="14.45" x14ac:dyDescent="0.35">
      <c r="A381" s="251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ht="14.45" x14ac:dyDescent="0.35">
      <c r="A382" s="251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ht="14.45" x14ac:dyDescent="0.35">
      <c r="A383" s="251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ht="14.45" x14ac:dyDescent="0.35">
      <c r="A384" s="251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ht="14.45" x14ac:dyDescent="0.35">
      <c r="A385" s="251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ht="14.45" x14ac:dyDescent="0.35">
      <c r="A386" s="251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ht="14.45" x14ac:dyDescent="0.35">
      <c r="A387" s="251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ht="14.45" x14ac:dyDescent="0.35">
      <c r="A388" s="251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ht="14.45" x14ac:dyDescent="0.35">
      <c r="A389" s="251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ht="14.45" x14ac:dyDescent="0.35">
      <c r="A390" s="251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ht="14.45" x14ac:dyDescent="0.35">
      <c r="A391" s="251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ht="14.45" x14ac:dyDescent="0.35">
      <c r="A392" s="251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ht="14.45" x14ac:dyDescent="0.35">
      <c r="A393" s="251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ht="14.45" x14ac:dyDescent="0.35">
      <c r="A394" s="251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ht="14.45" x14ac:dyDescent="0.35">
      <c r="A395" s="238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ht="14.45" x14ac:dyDescent="0.35">
      <c r="A396" s="228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5">
      <c r="A399" s="231">
        <v>2009</v>
      </c>
    </row>
    <row r="400" spans="1:8" ht="27" customHeight="1" x14ac:dyDescent="0.35">
      <c r="A400" s="235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ht="14.45" x14ac:dyDescent="0.35">
      <c r="A401" s="251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ht="14.45" x14ac:dyDescent="0.35">
      <c r="A402" s="251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ht="14.45" x14ac:dyDescent="0.35">
      <c r="A403" s="251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ht="14.45" x14ac:dyDescent="0.35">
      <c r="A404" s="251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ht="14.45" x14ac:dyDescent="0.35">
      <c r="A405" s="251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ht="14.45" x14ac:dyDescent="0.35">
      <c r="A406" s="251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ht="14.45" x14ac:dyDescent="0.35">
      <c r="A407" s="251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ht="14.45" x14ac:dyDescent="0.35">
      <c r="A408" s="251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ht="14.45" x14ac:dyDescent="0.35">
      <c r="A409" s="251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ht="14.45" x14ac:dyDescent="0.35">
      <c r="A410" s="251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ht="14.45" x14ac:dyDescent="0.35">
      <c r="A411" s="251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ht="14.45" x14ac:dyDescent="0.35">
      <c r="A412" s="251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ht="14.45" x14ac:dyDescent="0.35">
      <c r="A413" s="251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ht="14.45" x14ac:dyDescent="0.35">
      <c r="A414" s="251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ht="14.45" x14ac:dyDescent="0.35">
      <c r="A415" s="251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ht="14.45" x14ac:dyDescent="0.35">
      <c r="A416" s="251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ht="14.45" x14ac:dyDescent="0.35">
      <c r="A417" s="251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ht="14.45" x14ac:dyDescent="0.35">
      <c r="A418" s="251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ht="14.45" x14ac:dyDescent="0.35">
      <c r="A419" s="251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ht="14.45" x14ac:dyDescent="0.35">
      <c r="A420" s="251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ht="14.45" x14ac:dyDescent="0.35">
      <c r="A421" s="238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ht="14.45" x14ac:dyDescent="0.35">
      <c r="A422" s="228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ht="14.45" x14ac:dyDescent="0.35">
      <c r="A424" s="251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ht="14.45" x14ac:dyDescent="0.35">
      <c r="A425" s="251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ht="14.45" x14ac:dyDescent="0.35">
      <c r="A426" s="251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ht="14.45" x14ac:dyDescent="0.35">
      <c r="A427" s="251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ht="14.45" x14ac:dyDescent="0.35">
      <c r="A428" s="251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ht="14.45" x14ac:dyDescent="0.35">
      <c r="A429" s="251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ht="14.45" x14ac:dyDescent="0.35">
      <c r="A430" s="251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ht="14.45" x14ac:dyDescent="0.35">
      <c r="A431" s="251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ht="14.45" x14ac:dyDescent="0.35">
      <c r="A432" s="251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ht="14.45" x14ac:dyDescent="0.35">
      <c r="A433" s="251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ht="14.45" x14ac:dyDescent="0.35">
      <c r="A434" s="251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ht="14.45" x14ac:dyDescent="0.35">
      <c r="A435" s="251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ht="14.45" x14ac:dyDescent="0.35">
      <c r="A436" s="251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ht="14.45" x14ac:dyDescent="0.35">
      <c r="A437" s="251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ht="14.45" x14ac:dyDescent="0.35">
      <c r="A438" s="251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ht="14.45" x14ac:dyDescent="0.35">
      <c r="A439" s="251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ht="14.45" x14ac:dyDescent="0.35">
      <c r="A440" s="251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ht="14.45" x14ac:dyDescent="0.35">
      <c r="A441" s="251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ht="14.45" x14ac:dyDescent="0.35">
      <c r="A442" s="251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ht="14.45" x14ac:dyDescent="0.35">
      <c r="A443" s="251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ht="14.45" x14ac:dyDescent="0.35">
      <c r="A444" s="251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ht="14.45" x14ac:dyDescent="0.35">
      <c r="A445" s="251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ht="14.45" x14ac:dyDescent="0.35">
      <c r="A446" s="238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ht="14.45" x14ac:dyDescent="0.35">
      <c r="A447" s="228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ht="14.45" x14ac:dyDescent="0.35">
      <c r="A449" s="251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ht="14.45" x14ac:dyDescent="0.35">
      <c r="A450" s="251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ht="14.45" x14ac:dyDescent="0.35">
      <c r="A451" s="251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ht="14.45" x14ac:dyDescent="0.35">
      <c r="A452" s="251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ht="14.45" x14ac:dyDescent="0.35">
      <c r="A453" s="251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ht="14.45" x14ac:dyDescent="0.35">
      <c r="A454" s="251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ht="14.45" x14ac:dyDescent="0.35">
      <c r="A455" s="251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ht="14.45" x14ac:dyDescent="0.35">
      <c r="A456" s="251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ht="14.45" x14ac:dyDescent="0.35">
      <c r="A457" s="251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ht="14.45" x14ac:dyDescent="0.35">
      <c r="A458" s="251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ht="14.45" x14ac:dyDescent="0.35">
      <c r="A459" s="251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ht="14.45" x14ac:dyDescent="0.35">
      <c r="A460" s="251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ht="14.45" x14ac:dyDescent="0.35">
      <c r="A461" s="251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ht="14.45" x14ac:dyDescent="0.35">
      <c r="A462" s="251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ht="14.45" x14ac:dyDescent="0.35">
      <c r="A463" s="251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ht="14.45" x14ac:dyDescent="0.35">
      <c r="A464" s="251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ht="14.45" x14ac:dyDescent="0.35">
      <c r="A465" s="251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ht="14.45" x14ac:dyDescent="0.35">
      <c r="A466" s="251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ht="14.45" x14ac:dyDescent="0.35">
      <c r="A467" s="251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ht="14.45" x14ac:dyDescent="0.35">
      <c r="A468" s="251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ht="14.45" x14ac:dyDescent="0.35">
      <c r="A469" s="251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ht="14.45" x14ac:dyDescent="0.35">
      <c r="A470" s="251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ht="14.45" x14ac:dyDescent="0.35">
      <c r="A471" s="238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ht="14.45" x14ac:dyDescent="0.35">
      <c r="A472" s="228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ht="14.45" x14ac:dyDescent="0.35">
      <c r="A474" s="251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ht="14.45" x14ac:dyDescent="0.35">
      <c r="A475" s="251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ht="14.45" x14ac:dyDescent="0.35">
      <c r="A476" s="251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ht="14.45" x14ac:dyDescent="0.35">
      <c r="A477" s="251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ht="14.45" x14ac:dyDescent="0.35">
      <c r="A478" s="251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ht="14.45" x14ac:dyDescent="0.35">
      <c r="A479" s="251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ht="14.45" x14ac:dyDescent="0.35">
      <c r="A480" s="251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ht="14.45" x14ac:dyDescent="0.35">
      <c r="A481" s="251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ht="14.45" x14ac:dyDescent="0.35">
      <c r="A482" s="251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ht="14.45" x14ac:dyDescent="0.35">
      <c r="A483" s="251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ht="14.45" x14ac:dyDescent="0.35">
      <c r="A484" s="251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ht="14.45" x14ac:dyDescent="0.35">
      <c r="A485" s="251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ht="14.45" x14ac:dyDescent="0.35">
      <c r="A486" s="251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ht="14.45" x14ac:dyDescent="0.35">
      <c r="A487" s="251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ht="14.45" x14ac:dyDescent="0.35">
      <c r="A488" s="251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ht="14.45" x14ac:dyDescent="0.35">
      <c r="A489" s="251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ht="14.45" x14ac:dyDescent="0.35">
      <c r="A490" s="251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ht="14.45" x14ac:dyDescent="0.35">
      <c r="A491" s="251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ht="14.45" x14ac:dyDescent="0.35">
      <c r="A492" s="251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ht="14.45" x14ac:dyDescent="0.35">
      <c r="A493" s="251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ht="14.45" x14ac:dyDescent="0.35">
      <c r="A494" s="251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ht="14.45" x14ac:dyDescent="0.35">
      <c r="A495" s="238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ht="14.45" x14ac:dyDescent="0.35">
      <c r="A496" s="228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5">
      <c r="A497" s="231">
        <v>2009</v>
      </c>
    </row>
    <row r="498" spans="1:8" ht="28.5" customHeight="1" x14ac:dyDescent="0.35">
      <c r="A498" s="235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ht="14.45" x14ac:dyDescent="0.35">
      <c r="A499" s="251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ht="14.45" x14ac:dyDescent="0.35">
      <c r="A500" s="251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ht="14.45" x14ac:dyDescent="0.35">
      <c r="A501" s="251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ht="14.45" x14ac:dyDescent="0.35">
      <c r="A502" s="251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ht="14.45" x14ac:dyDescent="0.35">
      <c r="A503" s="251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ht="14.45" x14ac:dyDescent="0.35">
      <c r="A504" s="251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ht="14.45" x14ac:dyDescent="0.35">
      <c r="A505" s="251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ht="14.45" x14ac:dyDescent="0.35">
      <c r="A506" s="251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ht="14.45" x14ac:dyDescent="0.35">
      <c r="A507" s="251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ht="14.45" x14ac:dyDescent="0.35">
      <c r="A508" s="251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ht="14.45" x14ac:dyDescent="0.35">
      <c r="A509" s="251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ht="14.45" x14ac:dyDescent="0.35">
      <c r="A510" s="251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ht="14.45" x14ac:dyDescent="0.35">
      <c r="A511" s="251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ht="14.45" x14ac:dyDescent="0.35">
      <c r="A512" s="251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ht="14.45" x14ac:dyDescent="0.35">
      <c r="A513" s="251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ht="14.45" x14ac:dyDescent="0.35">
      <c r="A514" s="251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ht="14.45" x14ac:dyDescent="0.35">
      <c r="A515" s="251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ht="14.45" x14ac:dyDescent="0.35">
      <c r="A516" s="251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ht="14.45" x14ac:dyDescent="0.35">
      <c r="A517" s="251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ht="14.45" x14ac:dyDescent="0.35">
      <c r="A518" s="251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ht="14.45" x14ac:dyDescent="0.35">
      <c r="A519" s="251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ht="14.45" x14ac:dyDescent="0.35">
      <c r="A520" s="238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ht="14.45" x14ac:dyDescent="0.35">
      <c r="A521" s="228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5">
      <c r="A522" s="231"/>
    </row>
    <row r="523" spans="1:8" ht="14.45" x14ac:dyDescent="0.35">
      <c r="A523" s="252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ht="14.45" x14ac:dyDescent="0.35">
      <c r="A524" s="252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ht="14.45" x14ac:dyDescent="0.35">
      <c r="A525" s="252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ht="14.45" x14ac:dyDescent="0.35">
      <c r="A526" s="252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ht="14.45" x14ac:dyDescent="0.35">
      <c r="A527" s="252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ht="14.45" x14ac:dyDescent="0.35">
      <c r="A528" s="252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ht="14.45" x14ac:dyDescent="0.35">
      <c r="A529" s="252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ht="14.45" x14ac:dyDescent="0.35">
      <c r="A530" s="252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ht="14.45" x14ac:dyDescent="0.35">
      <c r="A531" s="252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ht="14.45" x14ac:dyDescent="0.35">
      <c r="A532" s="252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ht="14.45" x14ac:dyDescent="0.35">
      <c r="A533" s="252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ht="14.45" x14ac:dyDescent="0.35">
      <c r="A534" s="252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ht="14.45" x14ac:dyDescent="0.35">
      <c r="A535" s="252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ht="14.45" x14ac:dyDescent="0.35">
      <c r="A536" s="252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ht="14.45" x14ac:dyDescent="0.35">
      <c r="A537" s="252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ht="14.45" x14ac:dyDescent="0.35">
      <c r="A538" s="252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ht="14.45" x14ac:dyDescent="0.35">
      <c r="A539" s="253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ht="14.45" x14ac:dyDescent="0.35">
      <c r="A540" s="252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ht="14.45" x14ac:dyDescent="0.35">
      <c r="A541" s="254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ht="14.45" x14ac:dyDescent="0.35">
      <c r="A542" s="252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ht="14.45" x14ac:dyDescent="0.35">
      <c r="A543" s="252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ht="14.45" x14ac:dyDescent="0.35">
      <c r="A544" s="252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ht="14.45" x14ac:dyDescent="0.35">
      <c r="A545" s="238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ht="14.45" x14ac:dyDescent="0.35">
      <c r="A546" s="228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35"/>
    <row r="548" spans="1:8" ht="14.45" x14ac:dyDescent="0.35">
      <c r="A548" s="255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ht="14.45" x14ac:dyDescent="0.35">
      <c r="A549" s="252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ht="14.45" x14ac:dyDescent="0.35">
      <c r="A550" s="255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ht="14.45" x14ac:dyDescent="0.35">
      <c r="A551" s="252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ht="14.45" x14ac:dyDescent="0.35">
      <c r="A552" s="255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ht="14.45" x14ac:dyDescent="0.35">
      <c r="A553" s="252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ht="14.45" x14ac:dyDescent="0.35">
      <c r="A554" s="252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ht="14.45" x14ac:dyDescent="0.35">
      <c r="A555" s="252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ht="14.45" x14ac:dyDescent="0.35">
      <c r="A556" s="252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ht="14.45" x14ac:dyDescent="0.35">
      <c r="A557" s="252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ht="14.45" x14ac:dyDescent="0.35">
      <c r="A558" s="252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ht="14.45" x14ac:dyDescent="0.35">
      <c r="A559" s="252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ht="14.45" x14ac:dyDescent="0.35">
      <c r="A560" s="252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ht="14.45" x14ac:dyDescent="0.35">
      <c r="A561" s="252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ht="14.45" x14ac:dyDescent="0.35">
      <c r="A562" s="252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ht="14.45" x14ac:dyDescent="0.35">
      <c r="A563" s="252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ht="14.45" x14ac:dyDescent="0.35">
      <c r="A564" s="252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ht="14.45" x14ac:dyDescent="0.35">
      <c r="A565" s="252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ht="14.45" x14ac:dyDescent="0.35">
      <c r="A566" s="252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ht="14.45" x14ac:dyDescent="0.35">
      <c r="A567" s="252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ht="14.45" x14ac:dyDescent="0.35">
      <c r="A568" s="238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ht="14.45" x14ac:dyDescent="0.35">
      <c r="A569" s="228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ht="14.45" x14ac:dyDescent="0.35">
      <c r="A570" s="252"/>
    </row>
    <row r="571" spans="1:8" ht="14.45" x14ac:dyDescent="0.35">
      <c r="A571" s="255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ht="14.45" x14ac:dyDescent="0.35">
      <c r="A572" s="252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ht="14.45" x14ac:dyDescent="0.35">
      <c r="A573" s="255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ht="14.45" x14ac:dyDescent="0.35">
      <c r="A574" s="252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ht="14.45" x14ac:dyDescent="0.35">
      <c r="A575" s="255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ht="14.45" x14ac:dyDescent="0.35">
      <c r="A576" s="252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ht="14.45" x14ac:dyDescent="0.35">
      <c r="A577" s="252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ht="14.45" x14ac:dyDescent="0.35">
      <c r="A578" s="252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ht="14.45" x14ac:dyDescent="0.35">
      <c r="A579" s="252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ht="14.45" x14ac:dyDescent="0.35">
      <c r="A580" s="252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ht="14.45" x14ac:dyDescent="0.35">
      <c r="A581" s="252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ht="14.45" x14ac:dyDescent="0.35">
      <c r="A582" s="252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ht="14.45" x14ac:dyDescent="0.35">
      <c r="A583" s="252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ht="14.45" x14ac:dyDescent="0.35">
      <c r="A584" s="252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ht="14.45" x14ac:dyDescent="0.35">
      <c r="A585" s="252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ht="14.45" x14ac:dyDescent="0.35">
      <c r="A586" s="252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ht="14.45" x14ac:dyDescent="0.35">
      <c r="A587" s="252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ht="14.45" x14ac:dyDescent="0.35">
      <c r="A588" s="252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ht="14.45" x14ac:dyDescent="0.35">
      <c r="A589" s="252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ht="14.45" x14ac:dyDescent="0.35">
      <c r="A590" s="252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ht="14.45" x14ac:dyDescent="0.35">
      <c r="A591" s="252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ht="14.45" x14ac:dyDescent="0.35">
      <c r="A592" s="252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ht="14.45" x14ac:dyDescent="0.35">
      <c r="A593" s="238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ht="14.45" x14ac:dyDescent="0.35">
      <c r="A594" s="228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ht="14.45" x14ac:dyDescent="0.35">
      <c r="A595" s="252"/>
    </row>
    <row r="596" spans="1:8" ht="14.45" x14ac:dyDescent="0.35">
      <c r="A596" s="252"/>
    </row>
    <row r="597" spans="1:8" ht="21" customHeight="1" x14ac:dyDescent="0.5">
      <c r="A597" s="231">
        <v>2010</v>
      </c>
    </row>
    <row r="598" spans="1:8" ht="45" customHeight="1" x14ac:dyDescent="0.35">
      <c r="A598" s="235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ht="14.45" x14ac:dyDescent="0.35">
      <c r="A599" s="252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ht="14.45" x14ac:dyDescent="0.35">
      <c r="A600" s="252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ht="14.45" x14ac:dyDescent="0.35">
      <c r="A601" s="252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ht="14.45" x14ac:dyDescent="0.35">
      <c r="A602" s="252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ht="14.45" x14ac:dyDescent="0.35">
      <c r="A603" s="252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ht="14.45" x14ac:dyDescent="0.35">
      <c r="A604" s="252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ht="14.45" x14ac:dyDescent="0.35">
      <c r="A605" s="252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ht="14.45" x14ac:dyDescent="0.35">
      <c r="A606" s="252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ht="14.45" x14ac:dyDescent="0.35">
      <c r="A607" s="252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ht="14.45" x14ac:dyDescent="0.35">
      <c r="A608" s="252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ht="14.45" x14ac:dyDescent="0.35">
      <c r="A609" s="252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ht="14.45" x14ac:dyDescent="0.35">
      <c r="A610" s="252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ht="14.45" x14ac:dyDescent="0.35">
      <c r="A611" s="252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ht="14.45" x14ac:dyDescent="0.35">
      <c r="A612" s="252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ht="14.45" x14ac:dyDescent="0.35">
      <c r="A613" s="252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ht="14.45" x14ac:dyDescent="0.35">
      <c r="A614" s="252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ht="14.45" x14ac:dyDescent="0.35">
      <c r="A615" s="252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ht="14.45" x14ac:dyDescent="0.35">
      <c r="A616" s="252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ht="14.45" x14ac:dyDescent="0.35">
      <c r="A617" s="252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ht="14.45" x14ac:dyDescent="0.35">
      <c r="A618" s="238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ht="14.45" x14ac:dyDescent="0.35">
      <c r="A619" s="228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ht="14.45" x14ac:dyDescent="0.35">
      <c r="A620" s="252"/>
    </row>
    <row r="621" spans="1:8" ht="14.45" x14ac:dyDescent="0.35">
      <c r="A621" s="251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ht="14.45" x14ac:dyDescent="0.35">
      <c r="A622" s="251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ht="14.45" x14ac:dyDescent="0.35">
      <c r="A623" s="251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ht="14.45" x14ac:dyDescent="0.35">
      <c r="A624" s="251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ht="14.45" x14ac:dyDescent="0.35">
      <c r="A625" s="251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ht="14.45" x14ac:dyDescent="0.35">
      <c r="A626" s="251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ht="14.45" x14ac:dyDescent="0.35">
      <c r="A627" s="251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ht="14.45" x14ac:dyDescent="0.35">
      <c r="A628" s="251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ht="14.45" x14ac:dyDescent="0.35">
      <c r="A629" s="251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ht="14.45" x14ac:dyDescent="0.35">
      <c r="A630" s="251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ht="14.45" x14ac:dyDescent="0.35">
      <c r="A631" s="251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ht="14.45" x14ac:dyDescent="0.35">
      <c r="A632" s="251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ht="14.45" x14ac:dyDescent="0.35">
      <c r="A633" s="251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ht="14.45" x14ac:dyDescent="0.35">
      <c r="A634" s="251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ht="14.45" x14ac:dyDescent="0.35">
      <c r="A635" s="251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ht="14.45" x14ac:dyDescent="0.35">
      <c r="A636" s="251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ht="14.45" x14ac:dyDescent="0.35">
      <c r="A637" s="251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ht="14.45" x14ac:dyDescent="0.35">
      <c r="A638" s="251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ht="14.45" x14ac:dyDescent="0.35">
      <c r="A639" s="251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ht="14.45" x14ac:dyDescent="0.35">
      <c r="A640" s="238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ht="14.45" x14ac:dyDescent="0.35">
      <c r="A641" s="228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ht="14.45" x14ac:dyDescent="0.35">
      <c r="A642" s="252"/>
    </row>
    <row r="643" spans="1:8" ht="14.45" x14ac:dyDescent="0.35">
      <c r="A643" s="251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ht="14.45" x14ac:dyDescent="0.35">
      <c r="A644" s="251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ht="14.45" x14ac:dyDescent="0.35">
      <c r="A645" s="251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ht="14.45" x14ac:dyDescent="0.35">
      <c r="A646" s="251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ht="14.45" x14ac:dyDescent="0.35">
      <c r="A647" s="251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ht="14.45" x14ac:dyDescent="0.35">
      <c r="A648" s="251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ht="14.45" x14ac:dyDescent="0.35">
      <c r="A649" s="251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ht="14.45" x14ac:dyDescent="0.35">
      <c r="A650" s="251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ht="14.45" x14ac:dyDescent="0.35">
      <c r="A651" s="251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ht="14.45" x14ac:dyDescent="0.35">
      <c r="A652" s="251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ht="14.45" x14ac:dyDescent="0.35">
      <c r="A653" s="251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ht="14.45" x14ac:dyDescent="0.35">
      <c r="A654" s="251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ht="14.45" x14ac:dyDescent="0.35">
      <c r="A655" s="251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ht="14.45" x14ac:dyDescent="0.35">
      <c r="A656" s="251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ht="14.45" x14ac:dyDescent="0.35">
      <c r="A657" s="251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ht="14.45" x14ac:dyDescent="0.35">
      <c r="A658" s="251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ht="14.45" x14ac:dyDescent="0.35">
      <c r="A659" s="251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ht="14.45" x14ac:dyDescent="0.35">
      <c r="A660" s="251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ht="14.45" x14ac:dyDescent="0.35">
      <c r="A661" s="251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ht="14.45" x14ac:dyDescent="0.35">
      <c r="A662" s="251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ht="14.45" x14ac:dyDescent="0.35">
      <c r="A663" s="251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ht="14.45" x14ac:dyDescent="0.35">
      <c r="A664" s="251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ht="14.45" x14ac:dyDescent="0.35">
      <c r="A665" s="251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ht="14.45" x14ac:dyDescent="0.35">
      <c r="A666" s="238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ht="14.45" x14ac:dyDescent="0.35">
      <c r="A667" s="228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35">
      <c r="A668" s="252"/>
    </row>
    <row r="669" spans="1:8" ht="15" customHeight="1" x14ac:dyDescent="0.35">
      <c r="A669" s="256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ht="14.45" x14ac:dyDescent="0.35">
      <c r="A670" s="257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ht="14.45" x14ac:dyDescent="0.35">
      <c r="A671" s="257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ht="14.45" x14ac:dyDescent="0.35">
      <c r="A672" s="257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ht="14.45" x14ac:dyDescent="0.35">
      <c r="A673" s="257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ht="14.45" x14ac:dyDescent="0.35">
      <c r="A674" s="257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ht="14.45" x14ac:dyDescent="0.35">
      <c r="A675" s="257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ht="14.45" x14ac:dyDescent="0.35">
      <c r="A676" s="257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ht="14.45" x14ac:dyDescent="0.35">
      <c r="A677" s="257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ht="14.45" x14ac:dyDescent="0.35">
      <c r="A678" s="257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ht="14.45" x14ac:dyDescent="0.35">
      <c r="A679" s="257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ht="14.45" x14ac:dyDescent="0.35">
      <c r="A680" s="257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ht="14.45" x14ac:dyDescent="0.35">
      <c r="A681" s="257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ht="14.45" x14ac:dyDescent="0.35">
      <c r="A682" s="257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ht="14.45" x14ac:dyDescent="0.35">
      <c r="A683" s="257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ht="14.45" x14ac:dyDescent="0.35">
      <c r="A684" s="257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ht="14.45" x14ac:dyDescent="0.35">
      <c r="A685" s="257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ht="14.45" x14ac:dyDescent="0.35">
      <c r="A686" s="257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ht="14.45" x14ac:dyDescent="0.35">
      <c r="A687" s="257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ht="14.45" x14ac:dyDescent="0.35">
      <c r="A688" s="257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ht="14.45" x14ac:dyDescent="0.35">
      <c r="A689" s="257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ht="14.45" x14ac:dyDescent="0.35">
      <c r="A690" s="257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ht="14.45" x14ac:dyDescent="0.35">
      <c r="A691" s="238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ht="14.45" x14ac:dyDescent="0.35">
      <c r="A692" s="228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ht="14.45" x14ac:dyDescent="0.35">
      <c r="A693" s="252"/>
      <c r="E693" s="153"/>
    </row>
    <row r="694" spans="1:8" ht="21" x14ac:dyDescent="0.5">
      <c r="A694" s="231">
        <v>2010</v>
      </c>
    </row>
    <row r="695" spans="1:8" ht="46.5" customHeight="1" x14ac:dyDescent="0.35">
      <c r="A695" s="235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ht="14.45" x14ac:dyDescent="0.35">
      <c r="A696" s="252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ht="14.45" x14ac:dyDescent="0.35">
      <c r="A697" s="252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ht="14.45" x14ac:dyDescent="0.35">
      <c r="A698" s="252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ht="14.45" x14ac:dyDescent="0.35">
      <c r="A699" s="252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ht="14.45" x14ac:dyDescent="0.35">
      <c r="A700" s="252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ht="14.45" x14ac:dyDescent="0.35">
      <c r="A701" s="252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ht="14.45" x14ac:dyDescent="0.35">
      <c r="A702" s="252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ht="14.45" x14ac:dyDescent="0.35">
      <c r="A703" s="252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ht="14.45" x14ac:dyDescent="0.35">
      <c r="A704" s="252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ht="14.45" x14ac:dyDescent="0.35">
      <c r="A705" s="252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ht="14.45" x14ac:dyDescent="0.35">
      <c r="A706" s="252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ht="14.45" x14ac:dyDescent="0.35">
      <c r="A707" s="252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ht="14.45" x14ac:dyDescent="0.35">
      <c r="A708" s="252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ht="14.45" x14ac:dyDescent="0.35">
      <c r="A709" s="252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ht="14.45" x14ac:dyDescent="0.35">
      <c r="A710" s="252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ht="14.45" x14ac:dyDescent="0.35">
      <c r="A711" s="252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ht="14.45" x14ac:dyDescent="0.35">
      <c r="A712" s="252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ht="14.45" x14ac:dyDescent="0.35">
      <c r="A713" s="252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ht="14.45" x14ac:dyDescent="0.35">
      <c r="A714" s="252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ht="14.45" x14ac:dyDescent="0.35">
      <c r="A715" s="252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ht="14.45" x14ac:dyDescent="0.35">
      <c r="A716" s="238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ht="14.45" x14ac:dyDescent="0.35">
      <c r="A717" s="228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ht="14.45" x14ac:dyDescent="0.35">
      <c r="A718" s="252"/>
    </row>
    <row r="719" spans="1:8" ht="14.45" x14ac:dyDescent="0.35">
      <c r="A719" s="252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ht="14.45" x14ac:dyDescent="0.35">
      <c r="A720" s="252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ht="14.45" x14ac:dyDescent="0.35">
      <c r="A721" s="252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ht="14.45" x14ac:dyDescent="0.35">
      <c r="A722" s="252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ht="14.45" x14ac:dyDescent="0.35">
      <c r="A723" s="252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ht="14.45" x14ac:dyDescent="0.35">
      <c r="A724" s="252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ht="14.45" x14ac:dyDescent="0.35">
      <c r="A725" s="252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ht="14.45" x14ac:dyDescent="0.35">
      <c r="A726" s="252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ht="14.45" x14ac:dyDescent="0.35">
      <c r="A727" s="252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ht="14.45" x14ac:dyDescent="0.35">
      <c r="A728" s="252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ht="14.45" x14ac:dyDescent="0.35">
      <c r="A729" s="252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ht="14.45" x14ac:dyDescent="0.35">
      <c r="A730" s="252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ht="14.45" x14ac:dyDescent="0.35">
      <c r="A731" s="252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ht="14.45" x14ac:dyDescent="0.35">
      <c r="A732" s="252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ht="14.45" x14ac:dyDescent="0.35">
      <c r="A733" s="252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ht="14.45" x14ac:dyDescent="0.35">
      <c r="A734" s="252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ht="14.45" x14ac:dyDescent="0.35">
      <c r="A735" s="252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ht="14.45" x14ac:dyDescent="0.35">
      <c r="A736" s="252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ht="14.45" x14ac:dyDescent="0.35">
      <c r="A737" s="252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ht="14.45" x14ac:dyDescent="0.35">
      <c r="A738" s="252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ht="14.45" x14ac:dyDescent="0.35">
      <c r="A739" s="252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ht="14.45" x14ac:dyDescent="0.35">
      <c r="A740" s="252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ht="14.45" x14ac:dyDescent="0.35">
      <c r="A741" s="238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ht="14.45" x14ac:dyDescent="0.35">
      <c r="A742" s="228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ht="14.45" x14ac:dyDescent="0.35">
      <c r="A743" s="252"/>
    </row>
    <row r="744" spans="1:8" ht="14.45" x14ac:dyDescent="0.35">
      <c r="A744" s="252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ht="14.45" x14ac:dyDescent="0.35">
      <c r="A745" s="252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ht="14.45" x14ac:dyDescent="0.35">
      <c r="A746" s="252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ht="14.45" x14ac:dyDescent="0.35">
      <c r="A747" s="252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ht="14.45" x14ac:dyDescent="0.35">
      <c r="A748" s="252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ht="14.45" x14ac:dyDescent="0.35">
      <c r="A749" s="252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ht="14.45" x14ac:dyDescent="0.35">
      <c r="A750" s="252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ht="14.45" x14ac:dyDescent="0.35">
      <c r="A751" s="252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ht="14.45" x14ac:dyDescent="0.35">
      <c r="A752" s="252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ht="14.45" x14ac:dyDescent="0.35">
      <c r="A753" s="252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ht="14.45" x14ac:dyDescent="0.35">
      <c r="A754" s="252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ht="14.45" x14ac:dyDescent="0.35">
      <c r="A755" s="252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ht="14.45" x14ac:dyDescent="0.35">
      <c r="A756" s="252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ht="14.45" x14ac:dyDescent="0.35">
      <c r="A757" s="252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ht="14.45" x14ac:dyDescent="0.35">
      <c r="A758" s="252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ht="14.45" x14ac:dyDescent="0.35">
      <c r="A759" s="252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ht="14.45" x14ac:dyDescent="0.35">
      <c r="A760" s="252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ht="14.45" x14ac:dyDescent="0.35">
      <c r="A761" s="252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ht="14.45" x14ac:dyDescent="0.35">
      <c r="A762" s="252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ht="14.45" x14ac:dyDescent="0.35">
      <c r="A763" s="252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ht="14.45" x14ac:dyDescent="0.35">
      <c r="A764" s="252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ht="14.45" x14ac:dyDescent="0.35">
      <c r="A765" s="238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ht="14.45" x14ac:dyDescent="0.35">
      <c r="A766" s="228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ht="14.45" x14ac:dyDescent="0.35">
      <c r="A767" s="252"/>
    </row>
    <row r="768" spans="1:8" ht="14.45" x14ac:dyDescent="0.35">
      <c r="A768" s="252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ht="14.45" x14ac:dyDescent="0.35">
      <c r="A769" s="252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ht="14.45" x14ac:dyDescent="0.35">
      <c r="A770" s="252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ht="14.45" x14ac:dyDescent="0.35">
      <c r="A771" s="252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ht="14.45" x14ac:dyDescent="0.35">
      <c r="A772" s="252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ht="14.45" x14ac:dyDescent="0.35">
      <c r="A773" s="252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ht="14.45" x14ac:dyDescent="0.35">
      <c r="A774" s="252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ht="14.45" x14ac:dyDescent="0.35">
      <c r="A775" s="252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ht="14.45" x14ac:dyDescent="0.35">
      <c r="A776" s="252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ht="14.45" x14ac:dyDescent="0.35">
      <c r="A777" s="252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ht="14.45" x14ac:dyDescent="0.35">
      <c r="A778" s="252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ht="14.45" x14ac:dyDescent="0.35">
      <c r="A779" s="252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ht="14.45" x14ac:dyDescent="0.35">
      <c r="A780" s="252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ht="14.45" x14ac:dyDescent="0.35">
      <c r="A781" s="252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ht="14.45" x14ac:dyDescent="0.35">
      <c r="A782" s="252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ht="14.45" x14ac:dyDescent="0.35">
      <c r="A783" s="252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ht="14.45" x14ac:dyDescent="0.35">
      <c r="A784" s="252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ht="14.45" x14ac:dyDescent="0.35">
      <c r="A785" s="252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ht="14.45" x14ac:dyDescent="0.35">
      <c r="A786" s="252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ht="14.45" x14ac:dyDescent="0.35">
      <c r="A787" s="252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ht="14.45" x14ac:dyDescent="0.35">
      <c r="A788" s="252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ht="14.45" x14ac:dyDescent="0.35">
      <c r="A789" s="252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ht="14.45" x14ac:dyDescent="0.35">
      <c r="A790" s="238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ht="14.45" x14ac:dyDescent="0.35">
      <c r="A791" s="228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5">
      <c r="A793" s="231">
        <v>2010</v>
      </c>
    </row>
    <row r="794" spans="1:8" ht="37.5" customHeight="1" x14ac:dyDescent="0.35">
      <c r="A794" s="235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ht="14.45" x14ac:dyDescent="0.35">
      <c r="A795" s="252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ht="14.45" x14ac:dyDescent="0.35">
      <c r="A796" s="252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ht="14.45" x14ac:dyDescent="0.35">
      <c r="A797" s="252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ht="14.45" x14ac:dyDescent="0.35">
      <c r="A798" s="252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ht="14.45" x14ac:dyDescent="0.35">
      <c r="A799" s="252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ht="14.45" x14ac:dyDescent="0.35">
      <c r="A800" s="252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ht="14.45" x14ac:dyDescent="0.35">
      <c r="A801" s="252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ht="14.45" x14ac:dyDescent="0.35">
      <c r="A802" s="252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ht="14.45" x14ac:dyDescent="0.35">
      <c r="A803" s="252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ht="14.45" x14ac:dyDescent="0.35">
      <c r="A804" s="252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ht="14.45" x14ac:dyDescent="0.35">
      <c r="A805" s="252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ht="14.45" x14ac:dyDescent="0.35">
      <c r="A806" s="252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ht="14.45" x14ac:dyDescent="0.35">
      <c r="A807" s="252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ht="14.45" x14ac:dyDescent="0.35">
      <c r="A808" s="252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ht="14.45" x14ac:dyDescent="0.35">
      <c r="A809" s="252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ht="14.45" x14ac:dyDescent="0.35">
      <c r="A810" s="252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ht="14.45" x14ac:dyDescent="0.35">
      <c r="A811" s="252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ht="14.45" x14ac:dyDescent="0.35">
      <c r="A812" s="252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ht="14.45" x14ac:dyDescent="0.35">
      <c r="A813" s="252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ht="14.45" x14ac:dyDescent="0.35">
      <c r="A814" s="252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ht="14.45" x14ac:dyDescent="0.35">
      <c r="A815" s="252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ht="14.45" x14ac:dyDescent="0.35">
      <c r="A816" s="238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ht="14.45" x14ac:dyDescent="0.35">
      <c r="A817" s="228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ht="14.45" x14ac:dyDescent="0.35">
      <c r="A819" s="258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ht="14.45" x14ac:dyDescent="0.35">
      <c r="A820" s="258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ht="14.45" x14ac:dyDescent="0.35">
      <c r="A821" s="258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ht="14.45" x14ac:dyDescent="0.35">
      <c r="A822" s="258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ht="14.45" x14ac:dyDescent="0.35">
      <c r="A823" s="258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ht="14.45" x14ac:dyDescent="0.35">
      <c r="A824" s="258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ht="14.45" x14ac:dyDescent="0.35">
      <c r="A825" s="258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ht="14.45" x14ac:dyDescent="0.35">
      <c r="A826" s="258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ht="14.45" x14ac:dyDescent="0.35">
      <c r="A827" s="258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ht="14.45" x14ac:dyDescent="0.35">
      <c r="A828" s="258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ht="14.45" x14ac:dyDescent="0.35">
      <c r="A829" s="258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ht="14.45" x14ac:dyDescent="0.35">
      <c r="A830" s="258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ht="14.45" x14ac:dyDescent="0.35">
      <c r="A831" s="258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ht="14.45" x14ac:dyDescent="0.35">
      <c r="A832" s="258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ht="14.45" x14ac:dyDescent="0.35">
      <c r="A833" s="258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ht="14.45" x14ac:dyDescent="0.35">
      <c r="A834" s="258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ht="14.45" x14ac:dyDescent="0.35">
      <c r="A835" s="258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ht="14.45" x14ac:dyDescent="0.35">
      <c r="A836" s="258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ht="14.45" x14ac:dyDescent="0.35">
      <c r="A837" s="258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ht="14.45" x14ac:dyDescent="0.35">
      <c r="A838" s="258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ht="14.45" x14ac:dyDescent="0.35">
      <c r="A839" s="258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ht="14.45" x14ac:dyDescent="0.35">
      <c r="A840" s="259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ht="14.45" x14ac:dyDescent="0.35">
      <c r="A841" s="260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ht="14.45" x14ac:dyDescent="0.35">
      <c r="A843" s="258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ht="14.45" x14ac:dyDescent="0.35">
      <c r="A844" s="258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ht="14.45" x14ac:dyDescent="0.35">
      <c r="A845" s="258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ht="14.45" x14ac:dyDescent="0.35">
      <c r="A846" s="258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ht="14.45" x14ac:dyDescent="0.35">
      <c r="A847" s="258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ht="14.45" x14ac:dyDescent="0.35">
      <c r="A848" s="258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ht="14.45" x14ac:dyDescent="0.35">
      <c r="A849" s="258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ht="14.45" x14ac:dyDescent="0.35">
      <c r="A850" s="258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ht="14.45" x14ac:dyDescent="0.35">
      <c r="A851" s="258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ht="14.45" x14ac:dyDescent="0.35">
      <c r="A852" s="258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ht="14.45" x14ac:dyDescent="0.35">
      <c r="A853" s="258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ht="14.45" x14ac:dyDescent="0.35">
      <c r="A854" s="258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ht="14.45" x14ac:dyDescent="0.35">
      <c r="A855" s="258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ht="14.45" x14ac:dyDescent="0.35">
      <c r="A856" s="258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ht="14.45" x14ac:dyDescent="0.35">
      <c r="A857" s="258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ht="14.45" x14ac:dyDescent="0.35">
      <c r="A858" s="258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ht="14.45" x14ac:dyDescent="0.35">
      <c r="A859" s="258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ht="14.45" x14ac:dyDescent="0.35">
      <c r="A860" s="258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ht="14.45" x14ac:dyDescent="0.35">
      <c r="A861" s="258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ht="14.45" x14ac:dyDescent="0.35">
      <c r="A862" s="258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ht="14.45" x14ac:dyDescent="0.35">
      <c r="A863" s="258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ht="14.45" x14ac:dyDescent="0.35">
      <c r="A864" s="261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ht="14.45" x14ac:dyDescent="0.35">
      <c r="A865" s="262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ht="14.45" x14ac:dyDescent="0.3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ht="14.45" x14ac:dyDescent="0.3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ht="14.45" x14ac:dyDescent="0.3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ht="14.45" x14ac:dyDescent="0.3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ht="14.45" x14ac:dyDescent="0.3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ht="14.45" x14ac:dyDescent="0.3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ht="14.45" x14ac:dyDescent="0.3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ht="14.45" x14ac:dyDescent="0.3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ht="14.45" x14ac:dyDescent="0.3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ht="14.45" x14ac:dyDescent="0.3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ht="14.45" x14ac:dyDescent="0.3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ht="14.45" x14ac:dyDescent="0.3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ht="14.45" x14ac:dyDescent="0.3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ht="14.45" x14ac:dyDescent="0.3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ht="14.45" x14ac:dyDescent="0.3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ht="14.45" x14ac:dyDescent="0.3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ht="14.45" x14ac:dyDescent="0.3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ht="14.45" x14ac:dyDescent="0.3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ht="14.45" x14ac:dyDescent="0.3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ht="14.45" x14ac:dyDescent="0.3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ht="14.45" x14ac:dyDescent="0.3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ht="14.45" x14ac:dyDescent="0.3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ht="14.45" x14ac:dyDescent="0.35">
      <c r="A889" s="261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ht="14.45" x14ac:dyDescent="0.35">
      <c r="A890" s="262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5">
      <c r="A892" s="231">
        <v>2011</v>
      </c>
    </row>
    <row r="893" spans="1:8" ht="48.75" customHeight="1" x14ac:dyDescent="0.35">
      <c r="A893" s="235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35"/>
    <row r="895" spans="1:8" ht="14.45" x14ac:dyDescent="0.35">
      <c r="A895" s="258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ht="14.45" x14ac:dyDescent="0.35">
      <c r="A896" s="258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ht="14.45" x14ac:dyDescent="0.35">
      <c r="A897" s="258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ht="14.45" x14ac:dyDescent="0.35">
      <c r="A898" s="258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ht="14.45" x14ac:dyDescent="0.35">
      <c r="A899" s="258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ht="14.45" x14ac:dyDescent="0.35">
      <c r="A900" s="258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ht="14.45" x14ac:dyDescent="0.35">
      <c r="A901" s="258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ht="14.45" x14ac:dyDescent="0.35">
      <c r="A902" s="258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ht="14.45" x14ac:dyDescent="0.35">
      <c r="A903" s="258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ht="14.45" x14ac:dyDescent="0.35">
      <c r="A904" s="258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ht="14.45" x14ac:dyDescent="0.35">
      <c r="A905" s="258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ht="14.45" x14ac:dyDescent="0.35">
      <c r="A906" s="258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ht="14.45" x14ac:dyDescent="0.35">
      <c r="A907" s="258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ht="14.45" x14ac:dyDescent="0.35">
      <c r="A908" s="258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ht="14.45" x14ac:dyDescent="0.35">
      <c r="A909" s="258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ht="14.45" x14ac:dyDescent="0.35">
      <c r="A910" s="258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ht="14.45" x14ac:dyDescent="0.35">
      <c r="A911" s="258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ht="14.45" x14ac:dyDescent="0.35">
      <c r="A912" s="258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ht="14.45" x14ac:dyDescent="0.35">
      <c r="A913" s="258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ht="14.45" x14ac:dyDescent="0.35">
      <c r="A914" s="258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ht="14.45" x14ac:dyDescent="0.35">
      <c r="A915" s="263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ht="14.45" x14ac:dyDescent="0.35">
      <c r="A916" s="264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ht="14.45" x14ac:dyDescent="0.35">
      <c r="A918" s="258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ht="14.45" x14ac:dyDescent="0.35">
      <c r="A919" s="258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ht="14.45" x14ac:dyDescent="0.35">
      <c r="A920" s="258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ht="14.45" x14ac:dyDescent="0.35">
      <c r="A921" s="258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ht="14.45" x14ac:dyDescent="0.35">
      <c r="A922" s="258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ht="14.45" x14ac:dyDescent="0.35">
      <c r="A923" s="258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ht="14.45" x14ac:dyDescent="0.35">
      <c r="A924" s="258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ht="14.45" x14ac:dyDescent="0.35">
      <c r="A925" s="258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ht="14.45" x14ac:dyDescent="0.35">
      <c r="A926" s="258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ht="14.45" x14ac:dyDescent="0.35">
      <c r="A927" s="258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ht="14.45" x14ac:dyDescent="0.35">
      <c r="A928" s="258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ht="14.45" x14ac:dyDescent="0.35">
      <c r="A929" s="258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ht="14.45" x14ac:dyDescent="0.35">
      <c r="A930" s="258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ht="14.45" x14ac:dyDescent="0.35">
      <c r="A931" s="258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ht="14.45" x14ac:dyDescent="0.35">
      <c r="A932" s="258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ht="14.45" x14ac:dyDescent="0.35">
      <c r="A933" s="258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ht="14.45" x14ac:dyDescent="0.35">
      <c r="A934" s="258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ht="14.45" x14ac:dyDescent="0.35">
      <c r="A935" s="258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ht="14.45" x14ac:dyDescent="0.35">
      <c r="A936" s="258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ht="14.45" x14ac:dyDescent="0.35">
      <c r="A937" s="265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ht="14.45" x14ac:dyDescent="0.35">
      <c r="A938" s="264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ht="14.45" x14ac:dyDescent="0.35">
      <c r="A940" s="258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ht="14.45" x14ac:dyDescent="0.35">
      <c r="A941" s="258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ht="14.45" x14ac:dyDescent="0.35">
      <c r="A942" s="258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ht="14.45" x14ac:dyDescent="0.35">
      <c r="A943" s="258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ht="14.45" x14ac:dyDescent="0.35">
      <c r="A944" s="258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ht="14.45" x14ac:dyDescent="0.35">
      <c r="A945" s="258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ht="14.45" x14ac:dyDescent="0.35">
      <c r="A946" s="258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ht="14.45" x14ac:dyDescent="0.35">
      <c r="A947" s="258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ht="14.45" x14ac:dyDescent="0.35">
      <c r="A948" s="258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ht="14.45" x14ac:dyDescent="0.35">
      <c r="A949" s="258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ht="14.45" x14ac:dyDescent="0.35">
      <c r="A950" s="258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ht="14.45" x14ac:dyDescent="0.35">
      <c r="A951" s="258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ht="14.45" x14ac:dyDescent="0.35">
      <c r="A952" s="258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ht="14.45" x14ac:dyDescent="0.35">
      <c r="A953" s="258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ht="14.45" x14ac:dyDescent="0.35">
      <c r="A954" s="258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ht="14.45" x14ac:dyDescent="0.35">
      <c r="A955" s="258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ht="14.45" x14ac:dyDescent="0.35">
      <c r="A956" s="258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ht="14.45" x14ac:dyDescent="0.35">
      <c r="A957" s="258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ht="14.45" x14ac:dyDescent="0.35">
      <c r="A958" s="258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ht="14.45" x14ac:dyDescent="0.35">
      <c r="A959" s="258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ht="14.45" x14ac:dyDescent="0.35">
      <c r="A960" s="258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ht="14.45" x14ac:dyDescent="0.35">
      <c r="A961" s="258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ht="14.45" x14ac:dyDescent="0.35">
      <c r="A962" s="258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ht="14.45" x14ac:dyDescent="0.35">
      <c r="A963" s="265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ht="14.45" x14ac:dyDescent="0.35">
      <c r="A964" s="264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ht="14.45" x14ac:dyDescent="0.35">
      <c r="A966" s="258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ht="14.45" x14ac:dyDescent="0.35">
      <c r="A967" s="258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ht="14.45" x14ac:dyDescent="0.35">
      <c r="A968" s="258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ht="14.45" x14ac:dyDescent="0.35">
      <c r="A969" s="258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ht="14.45" x14ac:dyDescent="0.35">
      <c r="A970" s="258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ht="14.45" x14ac:dyDescent="0.35">
      <c r="A971" s="258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ht="14.45" x14ac:dyDescent="0.35">
      <c r="A972" s="258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ht="14.45" x14ac:dyDescent="0.35">
      <c r="A973" s="258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ht="14.45" x14ac:dyDescent="0.35">
      <c r="A974" s="258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ht="14.45" x14ac:dyDescent="0.35">
      <c r="A975" s="258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ht="14.45" x14ac:dyDescent="0.35">
      <c r="A976" s="258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ht="14.45" x14ac:dyDescent="0.35">
      <c r="A977" s="258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ht="14.45" x14ac:dyDescent="0.35">
      <c r="A978" s="258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ht="14.45" x14ac:dyDescent="0.35">
      <c r="A979" s="258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ht="14.45" x14ac:dyDescent="0.35">
      <c r="A980" s="258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ht="14.45" x14ac:dyDescent="0.35">
      <c r="A981" s="258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ht="14.45" x14ac:dyDescent="0.35">
      <c r="A982" s="258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ht="14.45" x14ac:dyDescent="0.35">
      <c r="A983" s="258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ht="14.45" x14ac:dyDescent="0.35">
      <c r="A984" s="258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ht="14.45" x14ac:dyDescent="0.35">
      <c r="A985" s="258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ht="14.45" x14ac:dyDescent="0.35">
      <c r="A986" s="265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ht="14.45" x14ac:dyDescent="0.35">
      <c r="A987" s="264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5">
      <c r="A988" s="231">
        <v>2011</v>
      </c>
    </row>
    <row r="989" spans="1:8" ht="10.5" customHeight="1" x14ac:dyDescent="0.5">
      <c r="A989" s="231"/>
    </row>
    <row r="990" spans="1:8" ht="14.45" x14ac:dyDescent="0.35">
      <c r="A990" s="258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ht="14.45" x14ac:dyDescent="0.35">
      <c r="A991" s="258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ht="14.45" x14ac:dyDescent="0.35">
      <c r="A992" s="258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ht="14.45" x14ac:dyDescent="0.35">
      <c r="A993" s="258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ht="14.45" x14ac:dyDescent="0.35">
      <c r="A994" s="258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ht="14.45" x14ac:dyDescent="0.35">
      <c r="A995" s="258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ht="14.45" x14ac:dyDescent="0.35">
      <c r="A996" s="258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ht="14.45" x14ac:dyDescent="0.35">
      <c r="A997" s="258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ht="14.45" x14ac:dyDescent="0.35">
      <c r="A998" s="258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ht="14.45" x14ac:dyDescent="0.35">
      <c r="A999" s="258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ht="14.45" x14ac:dyDescent="0.35">
      <c r="A1000" s="258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ht="14.45" x14ac:dyDescent="0.35">
      <c r="A1001" s="258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ht="14.45" x14ac:dyDescent="0.35">
      <c r="A1002" s="258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ht="14.45" x14ac:dyDescent="0.35">
      <c r="A1003" s="258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ht="14.45" x14ac:dyDescent="0.35">
      <c r="A1004" s="258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ht="14.45" x14ac:dyDescent="0.35">
      <c r="A1005" s="258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ht="14.45" x14ac:dyDescent="0.35">
      <c r="A1006" s="258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ht="14.45" x14ac:dyDescent="0.35">
      <c r="A1007" s="258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ht="14.45" x14ac:dyDescent="0.35">
      <c r="A1008" s="258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ht="14.45" x14ac:dyDescent="0.35">
      <c r="A1009" s="258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ht="14.45" x14ac:dyDescent="0.35">
      <c r="A1010" s="258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ht="14.45" x14ac:dyDescent="0.35">
      <c r="A1011" s="265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ht="14.45" x14ac:dyDescent="0.35">
      <c r="A1012" s="264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ht="14.45" x14ac:dyDescent="0.3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ht="14.45" x14ac:dyDescent="0.3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ht="14.45" x14ac:dyDescent="0.3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ht="14.45" x14ac:dyDescent="0.3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ht="14.45" x14ac:dyDescent="0.3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ht="14.45" x14ac:dyDescent="0.3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ht="14.45" x14ac:dyDescent="0.3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ht="14.45" x14ac:dyDescent="0.3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ht="14.45" x14ac:dyDescent="0.3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ht="14.45" x14ac:dyDescent="0.3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ht="14.45" x14ac:dyDescent="0.3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ht="14.45" x14ac:dyDescent="0.3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ht="14.45" x14ac:dyDescent="0.3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ht="14.45" x14ac:dyDescent="0.3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ht="14.45" x14ac:dyDescent="0.3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ht="14.45" x14ac:dyDescent="0.3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ht="14.45" x14ac:dyDescent="0.3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ht="14.45" x14ac:dyDescent="0.3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ht="14.45" x14ac:dyDescent="0.3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ht="14.45" x14ac:dyDescent="0.3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ht="14.45" x14ac:dyDescent="0.3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ht="14.45" x14ac:dyDescent="0.3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ht="14.45" x14ac:dyDescent="0.35">
      <c r="A1036" s="265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ht="14.45" x14ac:dyDescent="0.35">
      <c r="A1037" s="264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ht="14.45" x14ac:dyDescent="0.3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ht="14.45" x14ac:dyDescent="0.3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ht="14.45" x14ac:dyDescent="0.3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ht="14.45" x14ac:dyDescent="0.3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ht="14.45" x14ac:dyDescent="0.3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ht="14.45" x14ac:dyDescent="0.3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ht="14.45" x14ac:dyDescent="0.3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ht="14.45" x14ac:dyDescent="0.3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ht="14.45" x14ac:dyDescent="0.3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ht="14.45" x14ac:dyDescent="0.3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ht="14.45" x14ac:dyDescent="0.3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ht="14.45" x14ac:dyDescent="0.3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ht="14.45" x14ac:dyDescent="0.3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ht="14.45" x14ac:dyDescent="0.3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ht="14.45" x14ac:dyDescent="0.3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ht="14.45" x14ac:dyDescent="0.3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ht="14.45" x14ac:dyDescent="0.3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ht="14.45" x14ac:dyDescent="0.3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ht="14.45" x14ac:dyDescent="0.3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ht="14.45" x14ac:dyDescent="0.3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ht="14.45" x14ac:dyDescent="0.35">
      <c r="A1059" s="265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ht="14.45" x14ac:dyDescent="0.35">
      <c r="A1060" s="264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ht="14.45" x14ac:dyDescent="0.3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ht="14.45" x14ac:dyDescent="0.3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ht="14.45" x14ac:dyDescent="0.3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ht="14.45" x14ac:dyDescent="0.3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ht="14.45" x14ac:dyDescent="0.3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ht="14.45" x14ac:dyDescent="0.3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ht="14.45" x14ac:dyDescent="0.3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ht="14.45" x14ac:dyDescent="0.3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ht="14.45" x14ac:dyDescent="0.3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ht="14.45" x14ac:dyDescent="0.3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ht="14.45" x14ac:dyDescent="0.3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ht="14.45" x14ac:dyDescent="0.3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ht="14.45" x14ac:dyDescent="0.3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ht="14.45" x14ac:dyDescent="0.3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ht="14.45" x14ac:dyDescent="0.3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ht="14.45" x14ac:dyDescent="0.3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ht="14.45" x14ac:dyDescent="0.3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ht="14.45" x14ac:dyDescent="0.3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ht="14.45" x14ac:dyDescent="0.3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ht="14.45" x14ac:dyDescent="0.3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ht="14.45" x14ac:dyDescent="0.3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ht="14.45" x14ac:dyDescent="0.3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ht="14.45" x14ac:dyDescent="0.3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ht="14.45" x14ac:dyDescent="0.35">
      <c r="A1085" s="265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ht="14.45" x14ac:dyDescent="0.35">
      <c r="A1086" s="264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5">
      <c r="A1087" s="231">
        <v>2011</v>
      </c>
    </row>
    <row r="1088" spans="1:8" ht="7.5" customHeight="1" x14ac:dyDescent="0.5">
      <c r="A1088" s="231"/>
    </row>
    <row r="1089" spans="1:8" ht="14.45" x14ac:dyDescent="0.3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ht="14.45" x14ac:dyDescent="0.3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ht="14.45" x14ac:dyDescent="0.3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ht="14.45" x14ac:dyDescent="0.3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ht="14.45" x14ac:dyDescent="0.3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ht="14.45" x14ac:dyDescent="0.3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ht="14.45" x14ac:dyDescent="0.3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ht="14.45" x14ac:dyDescent="0.3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ht="14.45" x14ac:dyDescent="0.3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ht="14.45" x14ac:dyDescent="0.3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ht="14.45" x14ac:dyDescent="0.3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ht="14.45" x14ac:dyDescent="0.3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ht="14.45" x14ac:dyDescent="0.3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ht="14.45" x14ac:dyDescent="0.3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ht="14.45" x14ac:dyDescent="0.3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ht="14.45" x14ac:dyDescent="0.3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ht="14.45" x14ac:dyDescent="0.3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ht="14.45" x14ac:dyDescent="0.3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ht="14.45" x14ac:dyDescent="0.3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ht="14.45" x14ac:dyDescent="0.3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ht="14.45" x14ac:dyDescent="0.3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ht="14.45" x14ac:dyDescent="0.35">
      <c r="A1110" s="265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ht="14.45" x14ac:dyDescent="0.35">
      <c r="A1111" s="264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ht="14.45" x14ac:dyDescent="0.35">
      <c r="H1112" s="169"/>
    </row>
    <row r="1113" spans="1:8" ht="14.45" x14ac:dyDescent="0.3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ht="14.45" x14ac:dyDescent="0.3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ht="14.45" x14ac:dyDescent="0.3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ht="14.45" x14ac:dyDescent="0.3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ht="14.45" x14ac:dyDescent="0.3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ht="14.45" x14ac:dyDescent="0.3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ht="14.45" x14ac:dyDescent="0.3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ht="14.45" x14ac:dyDescent="0.3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ht="14.45" x14ac:dyDescent="0.3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ht="14.45" x14ac:dyDescent="0.3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ht="14.45" x14ac:dyDescent="0.3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ht="14.45" x14ac:dyDescent="0.3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ht="14.45" x14ac:dyDescent="0.3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ht="14.45" x14ac:dyDescent="0.3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ht="14.45" x14ac:dyDescent="0.3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ht="14.45" x14ac:dyDescent="0.3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ht="14.45" x14ac:dyDescent="0.3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ht="14.45" x14ac:dyDescent="0.3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ht="14.45" x14ac:dyDescent="0.3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ht="14.45" x14ac:dyDescent="0.3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ht="14.45" x14ac:dyDescent="0.3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ht="14.45" x14ac:dyDescent="0.35">
      <c r="A1134" s="265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ht="14.45" x14ac:dyDescent="0.35">
      <c r="A1135" s="264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ht="14.45" x14ac:dyDescent="0.3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ht="14.45" x14ac:dyDescent="0.3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ht="14.45" x14ac:dyDescent="0.3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ht="14.45" x14ac:dyDescent="0.3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ht="14.45" x14ac:dyDescent="0.3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ht="14.45" x14ac:dyDescent="0.3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ht="14.45" x14ac:dyDescent="0.3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ht="14.45" x14ac:dyDescent="0.3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ht="14.45" x14ac:dyDescent="0.3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ht="14.45" x14ac:dyDescent="0.3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ht="14.45" x14ac:dyDescent="0.3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ht="14.45" x14ac:dyDescent="0.3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ht="14.45" x14ac:dyDescent="0.3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ht="14.45" x14ac:dyDescent="0.3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ht="14.45" x14ac:dyDescent="0.3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ht="14.45" x14ac:dyDescent="0.3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ht="14.45" x14ac:dyDescent="0.3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ht="14.45" x14ac:dyDescent="0.3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ht="14.45" x14ac:dyDescent="0.3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ht="14.45" x14ac:dyDescent="0.3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ht="14.45" x14ac:dyDescent="0.3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ht="14.45" x14ac:dyDescent="0.35">
      <c r="A1158" s="265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ht="14.45" x14ac:dyDescent="0.35">
      <c r="A1159" s="264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ht="14.45" x14ac:dyDescent="0.3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ht="14.45" x14ac:dyDescent="0.3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ht="14.45" x14ac:dyDescent="0.3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ht="14.45" x14ac:dyDescent="0.3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ht="14.45" x14ac:dyDescent="0.3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ht="14.45" x14ac:dyDescent="0.3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ht="14.45" x14ac:dyDescent="0.3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ht="14.45" x14ac:dyDescent="0.3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ht="14.45" x14ac:dyDescent="0.3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ht="14.45" x14ac:dyDescent="0.3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ht="14.45" x14ac:dyDescent="0.3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ht="14.45" x14ac:dyDescent="0.3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ht="14.45" x14ac:dyDescent="0.3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ht="14.45" x14ac:dyDescent="0.3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ht="14.45" x14ac:dyDescent="0.3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ht="14.45" x14ac:dyDescent="0.3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ht="14.45" x14ac:dyDescent="0.3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ht="14.45" x14ac:dyDescent="0.3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ht="14.45" x14ac:dyDescent="0.3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ht="14.45" x14ac:dyDescent="0.3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ht="14.45" x14ac:dyDescent="0.3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ht="14.45" x14ac:dyDescent="0.35">
      <c r="A1182" s="265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ht="14.45" x14ac:dyDescent="0.35">
      <c r="A1183" s="264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5">
      <c r="A1185" s="231">
        <v>2012</v>
      </c>
    </row>
    <row r="1186" spans="1:8" ht="6.75" customHeight="1" x14ac:dyDescent="0.35"/>
    <row r="1187" spans="1:8" ht="14.45" x14ac:dyDescent="0.3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ht="14.45" x14ac:dyDescent="0.3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ht="14.45" x14ac:dyDescent="0.3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ht="14.45" x14ac:dyDescent="0.3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ht="14.45" x14ac:dyDescent="0.3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ht="14.45" x14ac:dyDescent="0.3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ht="14.45" x14ac:dyDescent="0.3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ht="14.45" x14ac:dyDescent="0.3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ht="14.45" x14ac:dyDescent="0.3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ht="14.45" x14ac:dyDescent="0.3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ht="14.45" x14ac:dyDescent="0.3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ht="14.45" x14ac:dyDescent="0.3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ht="14.45" x14ac:dyDescent="0.3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ht="14.45" x14ac:dyDescent="0.3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ht="14.45" x14ac:dyDescent="0.3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ht="14.45" x14ac:dyDescent="0.3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ht="14.45" x14ac:dyDescent="0.3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ht="14.45" x14ac:dyDescent="0.3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ht="14.45" x14ac:dyDescent="0.3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ht="14.45" x14ac:dyDescent="0.3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ht="14.45" x14ac:dyDescent="0.35">
      <c r="A1207" s="265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ht="14.45" x14ac:dyDescent="0.35">
      <c r="A1208" s="264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ht="14.45" x14ac:dyDescent="0.3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ht="14.45" x14ac:dyDescent="0.3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ht="14.45" x14ac:dyDescent="0.3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ht="14.45" x14ac:dyDescent="0.3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ht="14.45" x14ac:dyDescent="0.3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ht="14.45" x14ac:dyDescent="0.3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ht="14.45" x14ac:dyDescent="0.3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ht="14.45" x14ac:dyDescent="0.3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ht="14.45" x14ac:dyDescent="0.3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ht="14.45" x14ac:dyDescent="0.3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ht="14.45" x14ac:dyDescent="0.3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ht="14.45" x14ac:dyDescent="0.3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ht="14.45" x14ac:dyDescent="0.3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ht="14.45" x14ac:dyDescent="0.3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ht="14.45" x14ac:dyDescent="0.3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ht="14.45" x14ac:dyDescent="0.3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ht="14.45" x14ac:dyDescent="0.3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ht="14.45" x14ac:dyDescent="0.3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ht="14.45" x14ac:dyDescent="0.3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ht="14.45" x14ac:dyDescent="0.3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ht="14.45" x14ac:dyDescent="0.35">
      <c r="A1230" s="265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ht="14.45" x14ac:dyDescent="0.35">
      <c r="A1231" s="264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ht="14.45" x14ac:dyDescent="0.3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ht="14.45" x14ac:dyDescent="0.3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ht="14.45" x14ac:dyDescent="0.3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ht="14.45" x14ac:dyDescent="0.3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ht="14.45" x14ac:dyDescent="0.3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ht="14.45" x14ac:dyDescent="0.3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ht="14.45" x14ac:dyDescent="0.3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ht="14.45" x14ac:dyDescent="0.3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ht="14.45" x14ac:dyDescent="0.3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ht="14.45" x14ac:dyDescent="0.3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ht="14.45" x14ac:dyDescent="0.3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ht="14.45" x14ac:dyDescent="0.3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ht="14.45" x14ac:dyDescent="0.3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ht="14.45" x14ac:dyDescent="0.3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ht="14.45" x14ac:dyDescent="0.3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ht="14.45" x14ac:dyDescent="0.3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ht="14.45" x14ac:dyDescent="0.3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ht="14.45" x14ac:dyDescent="0.3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ht="14.45" x14ac:dyDescent="0.3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ht="14.45" x14ac:dyDescent="0.3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ht="14.45" x14ac:dyDescent="0.3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ht="14.45" x14ac:dyDescent="0.3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ht="14.45" x14ac:dyDescent="0.35">
      <c r="A1255" s="265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ht="14.45" x14ac:dyDescent="0.35">
      <c r="A1256" s="264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ht="14.45" x14ac:dyDescent="0.3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ht="14.45" x14ac:dyDescent="0.3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ht="14.45" x14ac:dyDescent="0.3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ht="14.45" x14ac:dyDescent="0.3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ht="14.45" x14ac:dyDescent="0.3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ht="14.45" x14ac:dyDescent="0.3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ht="14.45" x14ac:dyDescent="0.3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ht="14.45" x14ac:dyDescent="0.3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ht="14.45" x14ac:dyDescent="0.3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ht="14.45" x14ac:dyDescent="0.3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ht="14.45" x14ac:dyDescent="0.3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ht="14.45" x14ac:dyDescent="0.3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ht="14.45" x14ac:dyDescent="0.3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ht="14.45" x14ac:dyDescent="0.3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ht="14.45" x14ac:dyDescent="0.3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ht="14.45" x14ac:dyDescent="0.3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ht="14.45" x14ac:dyDescent="0.3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ht="14.45" x14ac:dyDescent="0.3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ht="14.45" x14ac:dyDescent="0.3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ht="14.45" x14ac:dyDescent="0.3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ht="14.45" x14ac:dyDescent="0.3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ht="14.45" x14ac:dyDescent="0.35">
      <c r="A1279" s="265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ht="14.45" x14ac:dyDescent="0.35">
      <c r="A1280" s="264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ht="14.45" x14ac:dyDescent="0.35">
      <c r="A1281" s="265"/>
      <c r="B1281" s="195"/>
      <c r="C1281" s="195"/>
      <c r="D1281" s="195"/>
      <c r="E1281" s="195"/>
      <c r="F1281" s="195"/>
      <c r="G1281" s="195"/>
      <c r="H1281" s="195"/>
    </row>
    <row r="1282" spans="1:8" ht="14.45" x14ac:dyDescent="0.35">
      <c r="A1282" s="265"/>
      <c r="B1282" s="195"/>
      <c r="C1282" s="195"/>
      <c r="D1282" s="195"/>
      <c r="E1282" s="195"/>
      <c r="F1282" s="195"/>
      <c r="G1282" s="195"/>
      <c r="H1282" s="195"/>
    </row>
    <row r="1283" spans="1:8" ht="21" x14ac:dyDescent="0.5">
      <c r="A1283" s="231">
        <v>2012</v>
      </c>
    </row>
    <row r="1284" spans="1:8" ht="21" x14ac:dyDescent="0.5">
      <c r="A1284" s="231"/>
    </row>
    <row r="1285" spans="1:8" ht="14.45" x14ac:dyDescent="0.3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ht="14.45" x14ac:dyDescent="0.3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ht="14.45" x14ac:dyDescent="0.3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ht="14.45" x14ac:dyDescent="0.3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ht="14.45" x14ac:dyDescent="0.3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ht="14.45" x14ac:dyDescent="0.3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ht="14.45" x14ac:dyDescent="0.3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ht="14.45" x14ac:dyDescent="0.3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ht="14.45" x14ac:dyDescent="0.3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ht="14.45" x14ac:dyDescent="0.3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ht="14.45" x14ac:dyDescent="0.3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ht="14.45" x14ac:dyDescent="0.3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ht="14.45" x14ac:dyDescent="0.3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ht="14.45" x14ac:dyDescent="0.3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ht="14.45" x14ac:dyDescent="0.3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ht="14.45" x14ac:dyDescent="0.3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ht="14.45" x14ac:dyDescent="0.3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ht="14.45" x14ac:dyDescent="0.3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ht="14.45" x14ac:dyDescent="0.3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ht="14.45" x14ac:dyDescent="0.3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ht="14.45" x14ac:dyDescent="0.3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ht="14.45" x14ac:dyDescent="0.3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ht="14.45" x14ac:dyDescent="0.35">
      <c r="A1307" s="265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ht="14.45" x14ac:dyDescent="0.35">
      <c r="A1308" s="264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ht="14.45" x14ac:dyDescent="0.3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ht="14.45" x14ac:dyDescent="0.3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ht="14.45" x14ac:dyDescent="0.3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ht="14.45" x14ac:dyDescent="0.3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ht="14.45" x14ac:dyDescent="0.3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ht="14.45" x14ac:dyDescent="0.3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ht="14.45" x14ac:dyDescent="0.3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ht="14.45" x14ac:dyDescent="0.3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ht="14.45" x14ac:dyDescent="0.3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ht="14.45" x14ac:dyDescent="0.3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ht="14.45" x14ac:dyDescent="0.3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ht="14.45" x14ac:dyDescent="0.3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ht="14.45" x14ac:dyDescent="0.3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ht="14.45" x14ac:dyDescent="0.3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ht="14.45" x14ac:dyDescent="0.3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ht="14.45" x14ac:dyDescent="0.3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ht="14.45" x14ac:dyDescent="0.3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ht="14.45" x14ac:dyDescent="0.3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ht="14.45" x14ac:dyDescent="0.3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ht="14.45" x14ac:dyDescent="0.3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ht="14.45" x14ac:dyDescent="0.3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ht="14.45" x14ac:dyDescent="0.35">
      <c r="A1331" s="265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ht="14.45" x14ac:dyDescent="0.35">
      <c r="A1332" s="264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ht="14.45" x14ac:dyDescent="0.3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ht="14.45" x14ac:dyDescent="0.3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ht="14.45" x14ac:dyDescent="0.3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ht="14.45" x14ac:dyDescent="0.3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ht="14.45" x14ac:dyDescent="0.3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ht="14.45" x14ac:dyDescent="0.3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ht="14.45" x14ac:dyDescent="0.3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ht="14.45" x14ac:dyDescent="0.3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ht="14.45" x14ac:dyDescent="0.3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ht="14.45" x14ac:dyDescent="0.3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ht="14.45" x14ac:dyDescent="0.3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ht="14.45" x14ac:dyDescent="0.3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ht="14.45" x14ac:dyDescent="0.3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ht="14.45" x14ac:dyDescent="0.3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ht="14.45" x14ac:dyDescent="0.3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ht="14.45" x14ac:dyDescent="0.3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ht="14.45" x14ac:dyDescent="0.3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ht="14.45" x14ac:dyDescent="0.3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ht="14.45" x14ac:dyDescent="0.3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ht="14.45" x14ac:dyDescent="0.3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ht="14.45" x14ac:dyDescent="0.3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ht="14.45" x14ac:dyDescent="0.35">
      <c r="A1355" s="265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ht="14.45" x14ac:dyDescent="0.35">
      <c r="A1356" s="264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ht="14.45" x14ac:dyDescent="0.3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ht="14.45" x14ac:dyDescent="0.3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ht="14.45" x14ac:dyDescent="0.3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ht="14.45" x14ac:dyDescent="0.3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ht="14.45" x14ac:dyDescent="0.3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ht="14.45" x14ac:dyDescent="0.3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ht="14.45" x14ac:dyDescent="0.3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ht="14.45" x14ac:dyDescent="0.3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ht="14.45" x14ac:dyDescent="0.3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ht="14.45" x14ac:dyDescent="0.3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ht="14.45" x14ac:dyDescent="0.3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ht="14.45" x14ac:dyDescent="0.3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ht="14.45" x14ac:dyDescent="0.3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ht="14.45" x14ac:dyDescent="0.3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ht="14.45" x14ac:dyDescent="0.3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ht="14.45" x14ac:dyDescent="0.3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ht="14.45" x14ac:dyDescent="0.3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ht="14.45" x14ac:dyDescent="0.3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ht="14.45" x14ac:dyDescent="0.3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ht="14.45" x14ac:dyDescent="0.3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ht="14.45" x14ac:dyDescent="0.3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ht="14.45" x14ac:dyDescent="0.3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ht="14.45" x14ac:dyDescent="0.3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ht="14.45" x14ac:dyDescent="0.35">
      <c r="A1381" s="265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ht="14.45" x14ac:dyDescent="0.35">
      <c r="A1382" s="264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5">
      <c r="A1383" s="231">
        <v>2012</v>
      </c>
    </row>
    <row r="1385" spans="1:8" ht="14.45" x14ac:dyDescent="0.3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ht="14.45" x14ac:dyDescent="0.3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ht="14.45" x14ac:dyDescent="0.3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ht="14.45" x14ac:dyDescent="0.3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ht="14.45" x14ac:dyDescent="0.3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ht="14.45" x14ac:dyDescent="0.3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ht="14.45" x14ac:dyDescent="0.3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ht="14.45" x14ac:dyDescent="0.3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ht="14.45" x14ac:dyDescent="0.3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ht="14.45" x14ac:dyDescent="0.3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ht="14.45" x14ac:dyDescent="0.3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ht="14.45" x14ac:dyDescent="0.3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ht="14.45" x14ac:dyDescent="0.3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ht="14.45" x14ac:dyDescent="0.3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ht="14.45" x14ac:dyDescent="0.3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ht="14.45" x14ac:dyDescent="0.3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ht="14.45" x14ac:dyDescent="0.3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ht="14.45" x14ac:dyDescent="0.3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ht="14.45" x14ac:dyDescent="0.3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ht="14.45" x14ac:dyDescent="0.35">
      <c r="A1404" s="265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ht="14.45" x14ac:dyDescent="0.35">
      <c r="A1405" s="264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ht="14.45" x14ac:dyDescent="0.3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ht="14.45" x14ac:dyDescent="0.3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ht="14.45" x14ac:dyDescent="0.3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ht="14.45" x14ac:dyDescent="0.3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ht="14.45" x14ac:dyDescent="0.3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ht="14.45" x14ac:dyDescent="0.3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ht="14.45" x14ac:dyDescent="0.3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ht="14.45" x14ac:dyDescent="0.3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ht="14.45" x14ac:dyDescent="0.3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ht="14.45" x14ac:dyDescent="0.3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ht="14.45" x14ac:dyDescent="0.3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ht="14.45" x14ac:dyDescent="0.3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ht="14.45" x14ac:dyDescent="0.3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ht="14.45" x14ac:dyDescent="0.3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ht="14.45" x14ac:dyDescent="0.3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ht="14.45" x14ac:dyDescent="0.3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ht="14.45" x14ac:dyDescent="0.3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ht="14.45" x14ac:dyDescent="0.3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ht="14.45" x14ac:dyDescent="0.3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ht="14.45" x14ac:dyDescent="0.3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ht="14.45" x14ac:dyDescent="0.3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ht="14.45" x14ac:dyDescent="0.3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ht="14.45" x14ac:dyDescent="0.3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ht="14.45" x14ac:dyDescent="0.35">
      <c r="A1430" s="265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ht="14.45" x14ac:dyDescent="0.35">
      <c r="A1431" s="264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ht="14.45" x14ac:dyDescent="0.3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ht="14.45" x14ac:dyDescent="0.3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ht="14.45" x14ac:dyDescent="0.3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ht="14.45" x14ac:dyDescent="0.3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ht="14.45" x14ac:dyDescent="0.3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ht="14.45" x14ac:dyDescent="0.3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ht="14.45" x14ac:dyDescent="0.3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ht="14.45" x14ac:dyDescent="0.3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ht="14.45" x14ac:dyDescent="0.3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ht="14.45" x14ac:dyDescent="0.3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ht="14.45" x14ac:dyDescent="0.3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ht="14.45" x14ac:dyDescent="0.3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ht="14.45" x14ac:dyDescent="0.3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ht="14.45" x14ac:dyDescent="0.3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ht="14.45" x14ac:dyDescent="0.3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ht="14.45" x14ac:dyDescent="0.3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ht="14.45" x14ac:dyDescent="0.3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ht="14.45" x14ac:dyDescent="0.3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ht="14.45" x14ac:dyDescent="0.3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ht="14.45" x14ac:dyDescent="0.3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ht="14.45" x14ac:dyDescent="0.3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ht="14.45" x14ac:dyDescent="0.35">
      <c r="A1454" s="265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ht="14.45" x14ac:dyDescent="0.35">
      <c r="A1455" s="264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ht="14.45" x14ac:dyDescent="0.3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ht="14.45" x14ac:dyDescent="0.3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ht="14.45" x14ac:dyDescent="0.3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ht="14.45" x14ac:dyDescent="0.3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ht="14.45" x14ac:dyDescent="0.3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ht="14.45" x14ac:dyDescent="0.3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ht="14.45" x14ac:dyDescent="0.3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ht="14.45" x14ac:dyDescent="0.3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ht="14.45" x14ac:dyDescent="0.3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ht="14.45" x14ac:dyDescent="0.3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ht="14.45" x14ac:dyDescent="0.3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ht="14.45" x14ac:dyDescent="0.3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ht="14.45" x14ac:dyDescent="0.3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ht="14.45" x14ac:dyDescent="0.3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ht="14.45" x14ac:dyDescent="0.3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ht="14.45" x14ac:dyDescent="0.3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ht="14.45" x14ac:dyDescent="0.3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ht="14.45" x14ac:dyDescent="0.3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ht="14.45" x14ac:dyDescent="0.3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ht="14.45" x14ac:dyDescent="0.3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ht="14.45" x14ac:dyDescent="0.35">
      <c r="A1477" s="265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ht="14.45" x14ac:dyDescent="0.35">
      <c r="A1478" s="264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5">
      <c r="A1480" s="231">
        <v>2013</v>
      </c>
    </row>
    <row r="1481" spans="1:8" ht="14.45" x14ac:dyDescent="0.3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ht="14.45" x14ac:dyDescent="0.3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ht="14.45" x14ac:dyDescent="0.3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ht="14.45" x14ac:dyDescent="0.3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ht="14.45" x14ac:dyDescent="0.3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ht="14.45" x14ac:dyDescent="0.3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ht="14.45" x14ac:dyDescent="0.3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ht="14.45" x14ac:dyDescent="0.3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ht="14.45" x14ac:dyDescent="0.3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ht="14.45" x14ac:dyDescent="0.3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ht="14.45" x14ac:dyDescent="0.3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ht="14.45" x14ac:dyDescent="0.3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ht="14.45" x14ac:dyDescent="0.3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ht="14.45" x14ac:dyDescent="0.3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ht="14.45" x14ac:dyDescent="0.3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ht="14.45" x14ac:dyDescent="0.3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ht="14.45" x14ac:dyDescent="0.3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ht="14.45" x14ac:dyDescent="0.3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ht="14.45" x14ac:dyDescent="0.3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ht="14.45" x14ac:dyDescent="0.3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ht="14.45" x14ac:dyDescent="0.3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ht="14.45" x14ac:dyDescent="0.35">
      <c r="A1502" s="265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ht="14.45" x14ac:dyDescent="0.35">
      <c r="A1503" s="264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ht="14.45" x14ac:dyDescent="0.3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ht="14.45" x14ac:dyDescent="0.3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ht="14.45" x14ac:dyDescent="0.3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ht="14.45" x14ac:dyDescent="0.3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ht="14.45" x14ac:dyDescent="0.3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ht="14.45" x14ac:dyDescent="0.3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ht="14.45" x14ac:dyDescent="0.3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ht="14.45" x14ac:dyDescent="0.3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ht="14.45" x14ac:dyDescent="0.3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ht="14.45" x14ac:dyDescent="0.3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ht="14.45" x14ac:dyDescent="0.3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ht="14.45" x14ac:dyDescent="0.3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ht="14.45" x14ac:dyDescent="0.3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ht="14.45" x14ac:dyDescent="0.3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ht="14.45" x14ac:dyDescent="0.3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ht="14.45" x14ac:dyDescent="0.3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ht="14.45" x14ac:dyDescent="0.3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ht="14.45" x14ac:dyDescent="0.3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ht="14.45" x14ac:dyDescent="0.3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ht="14.45" x14ac:dyDescent="0.35">
      <c r="A1524" s="265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ht="14.45" x14ac:dyDescent="0.35">
      <c r="A1525" s="264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ht="14.45" x14ac:dyDescent="0.3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ht="14.45" x14ac:dyDescent="0.3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ht="14.45" x14ac:dyDescent="0.3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ht="14.45" x14ac:dyDescent="0.3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ht="14.45" x14ac:dyDescent="0.3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ht="14.45" x14ac:dyDescent="0.3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ht="14.45" x14ac:dyDescent="0.3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ht="14.45" x14ac:dyDescent="0.3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ht="14.45" x14ac:dyDescent="0.3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ht="14.45" x14ac:dyDescent="0.3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ht="14.45" x14ac:dyDescent="0.3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ht="14.45" x14ac:dyDescent="0.3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ht="14.45" x14ac:dyDescent="0.3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ht="14.45" x14ac:dyDescent="0.3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ht="14.45" x14ac:dyDescent="0.3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ht="14.45" x14ac:dyDescent="0.3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ht="14.45" x14ac:dyDescent="0.3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ht="14.45" x14ac:dyDescent="0.35">
      <c r="A1544" s="266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ht="14.45" x14ac:dyDescent="0.35">
      <c r="A1545" s="266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ht="14.45" x14ac:dyDescent="0.35">
      <c r="A1546" s="266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ht="14.45" x14ac:dyDescent="0.35">
      <c r="A1547" s="265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ht="14.45" x14ac:dyDescent="0.35">
      <c r="A1548" s="264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ht="14.45" x14ac:dyDescent="0.3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ht="14.45" x14ac:dyDescent="0.3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ht="14.45" x14ac:dyDescent="0.3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ht="14.45" x14ac:dyDescent="0.3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ht="14.45" x14ac:dyDescent="0.3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ht="14.45" x14ac:dyDescent="0.3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ht="14.45" x14ac:dyDescent="0.3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ht="14.45" x14ac:dyDescent="0.3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ht="14.45" x14ac:dyDescent="0.3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ht="14.45" x14ac:dyDescent="0.3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ht="14.45" x14ac:dyDescent="0.3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ht="14.45" x14ac:dyDescent="0.3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ht="14.45" x14ac:dyDescent="0.3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ht="14.45" x14ac:dyDescent="0.3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ht="14.45" x14ac:dyDescent="0.3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ht="14.45" x14ac:dyDescent="0.3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ht="14.45" x14ac:dyDescent="0.3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ht="14.45" x14ac:dyDescent="0.3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ht="14.45" x14ac:dyDescent="0.3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ht="14.45" x14ac:dyDescent="0.3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ht="14.45" x14ac:dyDescent="0.3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ht="14.45" x14ac:dyDescent="0.3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ht="14.45" x14ac:dyDescent="0.35">
      <c r="A1572" s="265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ht="14.45" x14ac:dyDescent="0.35">
      <c r="A1573" s="264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5">
      <c r="A1575" s="231">
        <v>2013</v>
      </c>
    </row>
    <row r="1576" spans="1:8" ht="14.45" x14ac:dyDescent="0.3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ht="14.45" x14ac:dyDescent="0.3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ht="14.45" x14ac:dyDescent="0.3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ht="14.45" x14ac:dyDescent="0.3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ht="14.45" x14ac:dyDescent="0.3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ht="14.45" x14ac:dyDescent="0.3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ht="14.45" x14ac:dyDescent="0.3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ht="14.45" x14ac:dyDescent="0.3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ht="14.45" x14ac:dyDescent="0.3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ht="14.45" x14ac:dyDescent="0.3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ht="14.45" x14ac:dyDescent="0.3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ht="14.45" x14ac:dyDescent="0.3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ht="14.45" x14ac:dyDescent="0.3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ht="14.45" x14ac:dyDescent="0.3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ht="14.45" x14ac:dyDescent="0.3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ht="14.45" x14ac:dyDescent="0.3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ht="14.45" x14ac:dyDescent="0.3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ht="14.45" x14ac:dyDescent="0.3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ht="14.45" x14ac:dyDescent="0.3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ht="14.45" x14ac:dyDescent="0.3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ht="14.45" x14ac:dyDescent="0.3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ht="14.45" x14ac:dyDescent="0.3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ht="14.45" x14ac:dyDescent="0.35">
      <c r="A1598" s="265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ht="14.45" x14ac:dyDescent="0.35">
      <c r="A1599" s="264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ht="14.45" x14ac:dyDescent="0.3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ht="14.45" x14ac:dyDescent="0.3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ht="14.45" x14ac:dyDescent="0.3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ht="14.45" x14ac:dyDescent="0.3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ht="14.45" x14ac:dyDescent="0.3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ht="14.45" x14ac:dyDescent="0.3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ht="14.45" x14ac:dyDescent="0.3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ht="14.45" x14ac:dyDescent="0.3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ht="14.45" x14ac:dyDescent="0.3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ht="14.45" x14ac:dyDescent="0.3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ht="14.45" x14ac:dyDescent="0.3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ht="14.45" x14ac:dyDescent="0.3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ht="14.45" x14ac:dyDescent="0.3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ht="14.45" x14ac:dyDescent="0.3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ht="14.45" x14ac:dyDescent="0.3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ht="14.45" x14ac:dyDescent="0.3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ht="14.45" x14ac:dyDescent="0.3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ht="14.45" x14ac:dyDescent="0.3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ht="14.45" x14ac:dyDescent="0.3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ht="14.45" x14ac:dyDescent="0.3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ht="14.45" x14ac:dyDescent="0.35">
      <c r="A1621" s="265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ht="14.45" x14ac:dyDescent="0.35">
      <c r="A1622" s="264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ht="14.45" x14ac:dyDescent="0.3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ht="14.45" x14ac:dyDescent="0.3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ht="14.45" x14ac:dyDescent="0.3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ht="14.45" x14ac:dyDescent="0.3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ht="14.45" x14ac:dyDescent="0.3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ht="14.45" x14ac:dyDescent="0.3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ht="14.45" x14ac:dyDescent="0.3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ht="14.45" x14ac:dyDescent="0.3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ht="14.45" x14ac:dyDescent="0.3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ht="14.45" x14ac:dyDescent="0.3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ht="14.45" x14ac:dyDescent="0.3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ht="14.45" x14ac:dyDescent="0.3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ht="14.45" x14ac:dyDescent="0.3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ht="14.45" x14ac:dyDescent="0.3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ht="14.45" x14ac:dyDescent="0.3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ht="14.45" x14ac:dyDescent="0.3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ht="14.45" x14ac:dyDescent="0.3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ht="14.45" x14ac:dyDescent="0.3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ht="14.45" x14ac:dyDescent="0.3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ht="14.45" x14ac:dyDescent="0.3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ht="14.45" x14ac:dyDescent="0.3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ht="14.45" x14ac:dyDescent="0.3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ht="14.45" x14ac:dyDescent="0.35">
      <c r="A1646" s="265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ht="14.45" x14ac:dyDescent="0.35">
      <c r="A1647" s="264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ht="14.45" x14ac:dyDescent="0.3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ht="14.45" x14ac:dyDescent="0.3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ht="14.45" x14ac:dyDescent="0.3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ht="14.45" x14ac:dyDescent="0.3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ht="14.45" x14ac:dyDescent="0.3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ht="14.45" x14ac:dyDescent="0.3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ht="14.45" x14ac:dyDescent="0.3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ht="14.45" x14ac:dyDescent="0.3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ht="14.45" x14ac:dyDescent="0.3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ht="14.45" x14ac:dyDescent="0.3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ht="14.45" x14ac:dyDescent="0.3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ht="14.45" x14ac:dyDescent="0.3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ht="14.45" x14ac:dyDescent="0.3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ht="14.45" x14ac:dyDescent="0.3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ht="14.45" x14ac:dyDescent="0.3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ht="14.45" x14ac:dyDescent="0.3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ht="14.45" x14ac:dyDescent="0.3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ht="14.45" x14ac:dyDescent="0.3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ht="14.45" x14ac:dyDescent="0.3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ht="14.45" x14ac:dyDescent="0.3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ht="14.45" x14ac:dyDescent="0.3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ht="14.45" x14ac:dyDescent="0.3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ht="14.45" x14ac:dyDescent="0.35">
      <c r="A1671" s="265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ht="14.45" x14ac:dyDescent="0.35">
      <c r="A1672" s="264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5">
      <c r="A1675" s="231">
        <v>2013</v>
      </c>
    </row>
    <row r="1677" spans="1:8" ht="14.45" x14ac:dyDescent="0.3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ht="14.45" x14ac:dyDescent="0.3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ht="14.45" x14ac:dyDescent="0.3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ht="14.45" x14ac:dyDescent="0.3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ht="14.45" x14ac:dyDescent="0.3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ht="14.45" x14ac:dyDescent="0.3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ht="14.45" x14ac:dyDescent="0.3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ht="14.45" x14ac:dyDescent="0.3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ht="14.45" x14ac:dyDescent="0.3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ht="14.45" x14ac:dyDescent="0.3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ht="14.45" x14ac:dyDescent="0.3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ht="14.45" x14ac:dyDescent="0.3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ht="14.45" x14ac:dyDescent="0.3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ht="14.45" x14ac:dyDescent="0.3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ht="14.45" x14ac:dyDescent="0.3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ht="14.45" x14ac:dyDescent="0.3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ht="14.45" x14ac:dyDescent="0.3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ht="14.45" x14ac:dyDescent="0.3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ht="14.45" x14ac:dyDescent="0.3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ht="14.45" x14ac:dyDescent="0.3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ht="14.45" x14ac:dyDescent="0.35">
      <c r="A1697" s="265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ht="14.45" x14ac:dyDescent="0.35">
      <c r="A1698" s="264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ht="14.45" x14ac:dyDescent="0.3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ht="14.45" x14ac:dyDescent="0.3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ht="14.45" x14ac:dyDescent="0.3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ht="14.45" x14ac:dyDescent="0.3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ht="14.45" x14ac:dyDescent="0.3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ht="14.45" x14ac:dyDescent="0.3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ht="14.45" x14ac:dyDescent="0.3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ht="14.45" x14ac:dyDescent="0.3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ht="14.45" x14ac:dyDescent="0.3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ht="14.45" x14ac:dyDescent="0.3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ht="14.45" x14ac:dyDescent="0.3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ht="14.45" x14ac:dyDescent="0.3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ht="14.45" x14ac:dyDescent="0.3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ht="14.45" x14ac:dyDescent="0.3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ht="14.45" x14ac:dyDescent="0.3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ht="14.45" x14ac:dyDescent="0.3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ht="14.45" x14ac:dyDescent="0.3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ht="14.45" x14ac:dyDescent="0.3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ht="14.45" x14ac:dyDescent="0.3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ht="14.45" x14ac:dyDescent="0.3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ht="14.45" x14ac:dyDescent="0.3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ht="14.45" x14ac:dyDescent="0.3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ht="14.45" x14ac:dyDescent="0.3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ht="14.45" x14ac:dyDescent="0.35">
      <c r="A1723" s="265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ht="14.45" x14ac:dyDescent="0.35">
      <c r="A1724" s="264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ht="14.45" x14ac:dyDescent="0.3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ht="14.45" x14ac:dyDescent="0.3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ht="14.45" x14ac:dyDescent="0.3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ht="14.45" x14ac:dyDescent="0.3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ht="14.45" x14ac:dyDescent="0.3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ht="14.45" x14ac:dyDescent="0.3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ht="14.45" x14ac:dyDescent="0.3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ht="14.45" x14ac:dyDescent="0.3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ht="14.45" x14ac:dyDescent="0.3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ht="14.45" x14ac:dyDescent="0.3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ht="14.45" x14ac:dyDescent="0.3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ht="14.45" x14ac:dyDescent="0.3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ht="14.45" x14ac:dyDescent="0.3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ht="14.45" x14ac:dyDescent="0.3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ht="14.45" x14ac:dyDescent="0.3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ht="14.45" x14ac:dyDescent="0.3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ht="14.45" x14ac:dyDescent="0.3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ht="14.45" x14ac:dyDescent="0.3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ht="14.45" x14ac:dyDescent="0.3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ht="14.45" x14ac:dyDescent="0.3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ht="14.45" x14ac:dyDescent="0.35">
      <c r="A1746" s="265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ht="14.45" x14ac:dyDescent="0.35">
      <c r="A1747" s="264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ht="14.45" x14ac:dyDescent="0.35">
      <c r="A1749" s="254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ht="14.45" x14ac:dyDescent="0.35">
      <c r="A1750" s="254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ht="14.45" x14ac:dyDescent="0.35">
      <c r="A1751" s="254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ht="14.45" x14ac:dyDescent="0.35">
      <c r="A1752" s="254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ht="14.45" x14ac:dyDescent="0.35">
      <c r="A1753" s="254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ht="14.45" x14ac:dyDescent="0.35">
      <c r="A1754" s="254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ht="14.45" x14ac:dyDescent="0.35">
      <c r="A1755" s="254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ht="14.45" x14ac:dyDescent="0.35">
      <c r="A1756" s="254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ht="14.45" x14ac:dyDescent="0.35">
      <c r="A1757" s="254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ht="14.45" x14ac:dyDescent="0.35">
      <c r="A1758" s="254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ht="14.45" x14ac:dyDescent="0.35">
      <c r="A1759" s="254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ht="14.45" x14ac:dyDescent="0.35">
      <c r="A1760" s="254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ht="14.45" x14ac:dyDescent="0.35">
      <c r="A1761" s="254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ht="14.45" x14ac:dyDescent="0.35">
      <c r="A1762" s="254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ht="14.45" x14ac:dyDescent="0.35">
      <c r="A1763" s="254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ht="14.45" x14ac:dyDescent="0.35">
      <c r="A1764" s="254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ht="14.45" x14ac:dyDescent="0.35">
      <c r="A1765" s="254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ht="14.45" x14ac:dyDescent="0.35">
      <c r="A1766" s="254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ht="14.45" x14ac:dyDescent="0.35">
      <c r="A1767" s="254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ht="14.45" x14ac:dyDescent="0.35">
      <c r="A1768" s="254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ht="14.45" x14ac:dyDescent="0.35">
      <c r="A1769" s="254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ht="14.45" x14ac:dyDescent="0.35">
      <c r="A1770" s="265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ht="14.45" x14ac:dyDescent="0.35">
      <c r="A1771" s="264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5">
      <c r="A1773" s="231">
        <v>2014</v>
      </c>
    </row>
    <row r="1774" spans="1:8" ht="14.45" x14ac:dyDescent="0.35">
      <c r="A1774" s="254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ht="14.45" x14ac:dyDescent="0.35">
      <c r="A1775" s="254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ht="14.45" x14ac:dyDescent="0.35">
      <c r="A1776" s="254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ht="14.45" x14ac:dyDescent="0.35">
      <c r="A1777" s="254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ht="14.45" x14ac:dyDescent="0.35">
      <c r="A1778" s="254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ht="14.45" x14ac:dyDescent="0.35">
      <c r="A1779" s="254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ht="14.45" x14ac:dyDescent="0.35">
      <c r="A1780" s="254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ht="14.45" x14ac:dyDescent="0.35">
      <c r="A1781" s="254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ht="14.45" x14ac:dyDescent="0.35">
      <c r="A1782" s="254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ht="14.45" x14ac:dyDescent="0.35">
      <c r="A1783" s="254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ht="14.45" x14ac:dyDescent="0.35">
      <c r="A1784" s="254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ht="14.45" x14ac:dyDescent="0.35">
      <c r="A1785" s="254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ht="14.45" x14ac:dyDescent="0.35">
      <c r="A1786" s="254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ht="14.45" x14ac:dyDescent="0.35">
      <c r="A1787" s="254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ht="14.45" x14ac:dyDescent="0.35">
      <c r="A1788" s="254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ht="14.45" x14ac:dyDescent="0.35">
      <c r="A1789" s="254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ht="14.45" x14ac:dyDescent="0.35">
      <c r="A1790" s="254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ht="14.45" x14ac:dyDescent="0.35">
      <c r="A1791" s="254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ht="14.45" x14ac:dyDescent="0.35">
      <c r="A1792" s="254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ht="14.45" x14ac:dyDescent="0.35">
      <c r="A1793" s="254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ht="14.45" x14ac:dyDescent="0.35">
      <c r="A1794" s="254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ht="14.45" x14ac:dyDescent="0.35">
      <c r="A1795" s="265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ht="14.45" x14ac:dyDescent="0.35">
      <c r="A1796" s="264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ht="14.45" x14ac:dyDescent="0.35">
      <c r="A1798" s="254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ht="14.45" x14ac:dyDescent="0.35">
      <c r="A1799" s="254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ht="14.45" x14ac:dyDescent="0.35">
      <c r="A1800" s="254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ht="14.45" x14ac:dyDescent="0.35">
      <c r="A1801" s="254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ht="14.45" x14ac:dyDescent="0.35">
      <c r="A1802" s="254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ht="14.45" x14ac:dyDescent="0.35">
      <c r="A1803" s="254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ht="14.45" x14ac:dyDescent="0.35">
      <c r="A1804" s="254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ht="14.45" x14ac:dyDescent="0.35">
      <c r="A1805" s="254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ht="14.45" x14ac:dyDescent="0.35">
      <c r="A1806" s="254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ht="14.45" x14ac:dyDescent="0.35">
      <c r="A1807" s="254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ht="14.45" x14ac:dyDescent="0.35">
      <c r="A1808" s="254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ht="14.45" x14ac:dyDescent="0.35">
      <c r="A1809" s="254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ht="14.45" x14ac:dyDescent="0.35">
      <c r="A1810" s="254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ht="14.45" x14ac:dyDescent="0.35">
      <c r="A1811" s="254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ht="14.45" x14ac:dyDescent="0.35">
      <c r="A1812" s="254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ht="14.45" x14ac:dyDescent="0.35">
      <c r="A1813" s="254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ht="14.45" x14ac:dyDescent="0.35">
      <c r="A1814" s="254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ht="14.45" x14ac:dyDescent="0.35">
      <c r="A1815" s="254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ht="14.45" x14ac:dyDescent="0.35">
      <c r="A1816" s="254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ht="14.45" x14ac:dyDescent="0.35">
      <c r="A1817" s="265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ht="14.45" x14ac:dyDescent="0.35">
      <c r="A1818" s="264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ht="14.45" x14ac:dyDescent="0.35">
      <c r="A1820" s="254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ht="14.45" x14ac:dyDescent="0.35">
      <c r="A1821" s="254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ht="14.45" x14ac:dyDescent="0.35">
      <c r="A1822" s="254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ht="14.45" x14ac:dyDescent="0.35">
      <c r="A1823" s="254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ht="14.45" x14ac:dyDescent="0.35">
      <c r="A1824" s="254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ht="14.45" x14ac:dyDescent="0.35">
      <c r="A1825" s="254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ht="14.45" x14ac:dyDescent="0.35">
      <c r="A1826" s="254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ht="14.45" x14ac:dyDescent="0.35">
      <c r="A1827" s="254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ht="14.45" x14ac:dyDescent="0.35">
      <c r="A1828" s="254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ht="14.45" x14ac:dyDescent="0.35">
      <c r="A1829" s="254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ht="14.45" x14ac:dyDescent="0.35">
      <c r="A1830" s="254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ht="14.45" x14ac:dyDescent="0.35">
      <c r="A1831" s="254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ht="14.45" x14ac:dyDescent="0.35">
      <c r="A1832" s="254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ht="14.45" x14ac:dyDescent="0.35">
      <c r="A1833" s="254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ht="14.45" x14ac:dyDescent="0.35">
      <c r="A1834" s="254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ht="14.45" x14ac:dyDescent="0.35">
      <c r="A1835" s="254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ht="14.45" x14ac:dyDescent="0.35">
      <c r="A1836" s="254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ht="14.45" x14ac:dyDescent="0.35">
      <c r="A1837" s="254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ht="14.45" x14ac:dyDescent="0.35">
      <c r="A1838" s="254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ht="14.45" x14ac:dyDescent="0.35">
      <c r="A1839" s="254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ht="14.45" x14ac:dyDescent="0.35">
      <c r="A1840" s="254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ht="14.45" x14ac:dyDescent="0.35">
      <c r="A1841" s="265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ht="14.45" x14ac:dyDescent="0.35">
      <c r="A1842" s="264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ht="14.45" x14ac:dyDescent="0.35">
      <c r="A1844" s="254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ht="14.45" x14ac:dyDescent="0.35">
      <c r="A1845" s="254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ht="14.45" x14ac:dyDescent="0.35">
      <c r="A1846" s="254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ht="14.45" x14ac:dyDescent="0.35">
      <c r="A1847" s="254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ht="14.45" x14ac:dyDescent="0.35">
      <c r="A1848" s="254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ht="14.45" x14ac:dyDescent="0.35">
      <c r="A1849" s="254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ht="14.45" x14ac:dyDescent="0.35">
      <c r="A1850" s="254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ht="14.45" x14ac:dyDescent="0.35">
      <c r="A1851" s="254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ht="14.45" x14ac:dyDescent="0.35">
      <c r="A1852" s="254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ht="14.45" x14ac:dyDescent="0.35">
      <c r="A1853" s="254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ht="14.45" x14ac:dyDescent="0.35">
      <c r="A1854" s="254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ht="14.45" x14ac:dyDescent="0.35">
      <c r="A1855" s="254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ht="14.45" x14ac:dyDescent="0.35">
      <c r="A1856" s="254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ht="14.45" x14ac:dyDescent="0.35">
      <c r="A1857" s="254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ht="14.45" x14ac:dyDescent="0.35">
      <c r="A1858" s="254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ht="14.45" x14ac:dyDescent="0.35">
      <c r="A1859" s="254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ht="14.45" x14ac:dyDescent="0.35">
      <c r="A1860" s="254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ht="14.45" x14ac:dyDescent="0.35">
      <c r="A1861" s="254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ht="14.45" x14ac:dyDescent="0.35">
      <c r="A1862" s="254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ht="14.45" x14ac:dyDescent="0.35">
      <c r="A1863" s="254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ht="14.45" x14ac:dyDescent="0.35">
      <c r="A1864" s="254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ht="14.45" x14ac:dyDescent="0.35">
      <c r="A1865" s="265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ht="14.45" x14ac:dyDescent="0.35">
      <c r="A1866" s="264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5">
      <c r="A1869" s="231">
        <v>2014</v>
      </c>
    </row>
    <row r="1870" spans="1:8" ht="14.45" x14ac:dyDescent="0.35">
      <c r="A1870" s="254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ht="14.45" x14ac:dyDescent="0.35">
      <c r="A1871" s="254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ht="14.45" x14ac:dyDescent="0.35">
      <c r="A1872" s="254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ht="14.45" x14ac:dyDescent="0.35">
      <c r="A1873" s="254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ht="14.45" x14ac:dyDescent="0.35">
      <c r="A1874" s="254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ht="14.45" x14ac:dyDescent="0.35">
      <c r="A1875" s="254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ht="14.45" x14ac:dyDescent="0.35">
      <c r="A1876" s="254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ht="14.45" x14ac:dyDescent="0.35">
      <c r="A1877" s="254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ht="14.45" x14ac:dyDescent="0.35">
      <c r="A1878" s="254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ht="14.45" x14ac:dyDescent="0.35">
      <c r="A1879" s="254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ht="14.45" x14ac:dyDescent="0.35">
      <c r="A1880" s="254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ht="14.45" x14ac:dyDescent="0.35">
      <c r="A1881" s="254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ht="14.45" x14ac:dyDescent="0.35">
      <c r="A1882" s="254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ht="14.45" x14ac:dyDescent="0.35">
      <c r="A1883" s="254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ht="14.45" x14ac:dyDescent="0.35">
      <c r="A1884" s="254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ht="14.45" x14ac:dyDescent="0.35">
      <c r="A1885" s="254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ht="14.45" x14ac:dyDescent="0.35">
      <c r="A1886" s="254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ht="14.45" x14ac:dyDescent="0.35">
      <c r="A1887" s="254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ht="14.45" x14ac:dyDescent="0.35">
      <c r="A1888" s="254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ht="14.45" x14ac:dyDescent="0.35">
      <c r="A1889" s="254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ht="14.45" x14ac:dyDescent="0.35">
      <c r="A1890" s="254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ht="14.45" x14ac:dyDescent="0.35">
      <c r="A1891" s="265" t="s">
        <v>928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ht="14.45" x14ac:dyDescent="0.35">
      <c r="A1892" s="264" t="s">
        <v>929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ht="14.45" x14ac:dyDescent="0.35">
      <c r="A1894" s="254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ht="14.45" x14ac:dyDescent="0.35">
      <c r="A1895" s="254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ht="14.45" x14ac:dyDescent="0.35">
      <c r="A1896" s="254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ht="14.45" x14ac:dyDescent="0.35">
      <c r="A1897" s="254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ht="14.45" x14ac:dyDescent="0.35">
      <c r="A1898" s="254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ht="14.45" x14ac:dyDescent="0.35">
      <c r="A1899" s="254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ht="14.45" x14ac:dyDescent="0.35">
      <c r="A1900" s="254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ht="14.45" x14ac:dyDescent="0.35">
      <c r="A1901" s="254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ht="14.45" x14ac:dyDescent="0.35">
      <c r="A1902" s="254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ht="14.45" x14ac:dyDescent="0.35">
      <c r="A1903" s="254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ht="14.45" x14ac:dyDescent="0.35">
      <c r="A1904" s="254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ht="14.45" x14ac:dyDescent="0.35">
      <c r="A1905" s="254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ht="14.45" x14ac:dyDescent="0.35">
      <c r="A1906" s="254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ht="14.45" x14ac:dyDescent="0.35">
      <c r="A1907" s="254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ht="14.45" x14ac:dyDescent="0.35">
      <c r="A1908" s="254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ht="14.45" x14ac:dyDescent="0.35">
      <c r="A1909" s="254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ht="14.45" x14ac:dyDescent="0.35">
      <c r="A1910" s="254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ht="14.45" x14ac:dyDescent="0.35">
      <c r="A1911" s="254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ht="14.45" x14ac:dyDescent="0.35">
      <c r="A1912" s="254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ht="14.45" x14ac:dyDescent="0.35">
      <c r="A1913" s="254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ht="14.45" x14ac:dyDescent="0.35">
      <c r="A1914" s="254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ht="14.45" x14ac:dyDescent="0.35">
      <c r="A1915" s="265" t="s">
        <v>930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ht="14.45" x14ac:dyDescent="0.35">
      <c r="A1916" s="264" t="s">
        <v>931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ht="14.45" x14ac:dyDescent="0.35">
      <c r="A1918" s="254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ht="14.45" x14ac:dyDescent="0.35">
      <c r="A1919" s="254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ht="14.45" x14ac:dyDescent="0.35">
      <c r="A1920" s="254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ht="14.45" x14ac:dyDescent="0.35">
      <c r="A1921" s="254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ht="14.45" x14ac:dyDescent="0.35">
      <c r="A1922" s="254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ht="14.45" x14ac:dyDescent="0.35">
      <c r="A1923" s="254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ht="14.45" x14ac:dyDescent="0.35">
      <c r="A1924" s="254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ht="14.45" x14ac:dyDescent="0.35">
      <c r="A1925" s="254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ht="14.45" x14ac:dyDescent="0.35">
      <c r="A1926" s="254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ht="14.45" x14ac:dyDescent="0.35">
      <c r="A1927" s="254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ht="14.45" x14ac:dyDescent="0.35">
      <c r="A1928" s="254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ht="14.45" x14ac:dyDescent="0.35">
      <c r="A1929" s="254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ht="14.45" x14ac:dyDescent="0.35">
      <c r="A1930" s="254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ht="14.45" x14ac:dyDescent="0.35">
      <c r="A1931" s="254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ht="14.45" x14ac:dyDescent="0.35">
      <c r="A1932" s="254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ht="14.45" x14ac:dyDescent="0.35">
      <c r="A1933" s="254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ht="14.45" x14ac:dyDescent="0.35">
      <c r="A1934" s="254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ht="14.45" x14ac:dyDescent="0.35">
      <c r="A1935" s="254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ht="14.45" x14ac:dyDescent="0.35">
      <c r="A1936" s="254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ht="14.45" x14ac:dyDescent="0.35">
      <c r="A1937" s="254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ht="14.45" x14ac:dyDescent="0.35">
      <c r="A1938" s="254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ht="14.45" x14ac:dyDescent="0.35">
      <c r="A1939" s="254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ht="14.45" x14ac:dyDescent="0.35">
      <c r="A1940" s="265" t="s">
        <v>932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ht="14.45" x14ac:dyDescent="0.35">
      <c r="A1941" s="264" t="s">
        <v>933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ht="14.45" x14ac:dyDescent="0.35">
      <c r="A1943" s="254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ht="14.45" x14ac:dyDescent="0.35">
      <c r="A1944" s="254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ht="14.45" x14ac:dyDescent="0.35">
      <c r="A1945" s="254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ht="14.45" x14ac:dyDescent="0.35">
      <c r="A1946" s="254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ht="14.45" x14ac:dyDescent="0.35">
      <c r="A1947" s="254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ht="14.45" x14ac:dyDescent="0.35">
      <c r="A1948" s="254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ht="14.45" x14ac:dyDescent="0.35">
      <c r="A1949" s="254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ht="14.45" x14ac:dyDescent="0.35">
      <c r="A1950" s="254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ht="14.45" x14ac:dyDescent="0.35">
      <c r="A1951" s="254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ht="14.45" x14ac:dyDescent="0.35">
      <c r="A1952" s="254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ht="14.45" x14ac:dyDescent="0.35">
      <c r="A1953" s="254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ht="14.45" x14ac:dyDescent="0.35">
      <c r="A1954" s="254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ht="14.45" x14ac:dyDescent="0.35">
      <c r="A1955" s="254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ht="14.45" x14ac:dyDescent="0.35">
      <c r="A1956" s="254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ht="14.45" x14ac:dyDescent="0.35">
      <c r="A1957" s="254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ht="14.45" x14ac:dyDescent="0.35">
      <c r="A1958" s="254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ht="14.45" x14ac:dyDescent="0.35">
      <c r="A1959" s="254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ht="14.45" x14ac:dyDescent="0.35">
      <c r="A1960" s="254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ht="14.45" x14ac:dyDescent="0.35">
      <c r="A1961" s="254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ht="14.45" x14ac:dyDescent="0.35">
      <c r="A1962" s="254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ht="14.45" x14ac:dyDescent="0.35">
      <c r="A1963" s="254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ht="14.45" x14ac:dyDescent="0.35">
      <c r="A1964" s="265" t="s">
        <v>935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ht="14.45" x14ac:dyDescent="0.35">
      <c r="A1965" s="264" t="s">
        <v>934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5">
      <c r="A1967" s="231">
        <v>2014</v>
      </c>
    </row>
    <row r="1968" spans="1:8" ht="14.45" x14ac:dyDescent="0.35">
      <c r="A1968" s="254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ht="14.45" x14ac:dyDescent="0.35">
      <c r="A1969" s="254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ht="14.45" x14ac:dyDescent="0.35">
      <c r="A1970" s="254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ht="14.45" x14ac:dyDescent="0.35">
      <c r="A1971" s="254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ht="14.45" x14ac:dyDescent="0.35">
      <c r="A1972" s="254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ht="14.45" x14ac:dyDescent="0.35">
      <c r="A1973" s="254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ht="14.45" x14ac:dyDescent="0.35">
      <c r="A1974" s="254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ht="14.45" x14ac:dyDescent="0.35">
      <c r="A1975" s="254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ht="14.45" x14ac:dyDescent="0.35">
      <c r="A1976" s="254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ht="14.45" x14ac:dyDescent="0.35">
      <c r="A1977" s="254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ht="14.45" x14ac:dyDescent="0.35">
      <c r="A1978" s="254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ht="14.45" x14ac:dyDescent="0.35">
      <c r="A1979" s="254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ht="14.45" x14ac:dyDescent="0.35">
      <c r="A1980" s="254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ht="14.45" x14ac:dyDescent="0.35">
      <c r="A1981" s="254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ht="14.45" x14ac:dyDescent="0.35">
      <c r="A1982" s="254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ht="14.45" x14ac:dyDescent="0.35">
      <c r="A1983" s="254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ht="14.45" x14ac:dyDescent="0.35">
      <c r="A1984" s="254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ht="14.45" x14ac:dyDescent="0.35">
      <c r="A1985" s="254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ht="14.45" x14ac:dyDescent="0.35">
      <c r="A1986" s="254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ht="14.45" x14ac:dyDescent="0.35">
      <c r="A1987" s="254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ht="14.45" x14ac:dyDescent="0.35">
      <c r="A1988" s="254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ht="14.45" x14ac:dyDescent="0.35">
      <c r="A1989" s="265" t="s">
        <v>936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ht="14.45" x14ac:dyDescent="0.35">
      <c r="A1990" s="264" t="s">
        <v>937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ht="14.45" x14ac:dyDescent="0.35">
      <c r="A1992" s="254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ht="14.45" x14ac:dyDescent="0.35">
      <c r="A1993" s="254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ht="14.45" x14ac:dyDescent="0.35">
      <c r="A1994" s="254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ht="14.45" x14ac:dyDescent="0.35">
      <c r="A1995" s="254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ht="14.45" x14ac:dyDescent="0.35">
      <c r="A1996" s="254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ht="14.45" x14ac:dyDescent="0.35">
      <c r="A1997" s="254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ht="14.45" x14ac:dyDescent="0.35">
      <c r="A1998" s="254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ht="14.45" x14ac:dyDescent="0.35">
      <c r="A1999" s="254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ht="14.45" x14ac:dyDescent="0.35">
      <c r="A2000" s="254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ht="14.45" x14ac:dyDescent="0.35">
      <c r="A2001" s="254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ht="14.45" x14ac:dyDescent="0.35">
      <c r="A2002" s="254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ht="14.45" x14ac:dyDescent="0.35">
      <c r="A2003" s="254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ht="14.45" x14ac:dyDescent="0.35">
      <c r="A2004" s="254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ht="14.45" x14ac:dyDescent="0.35">
      <c r="A2005" s="254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ht="14.45" x14ac:dyDescent="0.35">
      <c r="A2006" s="254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ht="14.45" x14ac:dyDescent="0.35">
      <c r="A2007" s="254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ht="14.45" x14ac:dyDescent="0.35">
      <c r="A2008" s="254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ht="14.45" x14ac:dyDescent="0.35">
      <c r="A2009" s="254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ht="14.45" x14ac:dyDescent="0.35">
      <c r="A2010" s="254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ht="14.45" x14ac:dyDescent="0.35">
      <c r="A2011" s="254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ht="14.45" x14ac:dyDescent="0.35">
      <c r="A2012" s="254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ht="14.45" x14ac:dyDescent="0.35">
      <c r="A2013" s="254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ht="14.45" x14ac:dyDescent="0.35">
      <c r="A2014" s="254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ht="14.45" x14ac:dyDescent="0.35">
      <c r="A2015" s="265" t="s">
        <v>938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ht="14.45" x14ac:dyDescent="0.35">
      <c r="A2016" s="264" t="s">
        <v>939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ht="14.45" x14ac:dyDescent="0.35">
      <c r="A2018" s="254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ht="14.45" x14ac:dyDescent="0.35">
      <c r="A2019" s="254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ht="14.45" x14ac:dyDescent="0.35">
      <c r="A2020" s="254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ht="14.45" x14ac:dyDescent="0.35">
      <c r="A2021" s="254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ht="14.45" x14ac:dyDescent="0.35">
      <c r="A2022" s="254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ht="14.45" x14ac:dyDescent="0.35">
      <c r="A2023" s="254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ht="14.45" x14ac:dyDescent="0.35">
      <c r="A2024" s="254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ht="14.45" x14ac:dyDescent="0.35">
      <c r="A2025" s="254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ht="14.45" x14ac:dyDescent="0.35">
      <c r="A2026" s="254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ht="14.45" x14ac:dyDescent="0.35">
      <c r="A2027" s="254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ht="14.45" x14ac:dyDescent="0.35">
      <c r="A2028" s="254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ht="14.45" x14ac:dyDescent="0.35">
      <c r="A2029" s="254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ht="14.45" x14ac:dyDescent="0.35">
      <c r="A2030" s="254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ht="14.45" x14ac:dyDescent="0.35">
      <c r="A2031" s="254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ht="14.45" x14ac:dyDescent="0.35">
      <c r="A2032" s="254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ht="14.45" x14ac:dyDescent="0.35">
      <c r="A2033" s="254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ht="14.45" x14ac:dyDescent="0.35">
      <c r="A2034" s="254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ht="14.45" x14ac:dyDescent="0.35">
      <c r="A2035" s="254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ht="14.45" x14ac:dyDescent="0.35">
      <c r="A2036" s="254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ht="14.45" x14ac:dyDescent="0.35">
      <c r="A2037" s="265" t="s">
        <v>940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ht="14.45" x14ac:dyDescent="0.35">
      <c r="A2038" s="264" t="s">
        <v>941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ht="14.45" x14ac:dyDescent="0.35">
      <c r="A2040" s="254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ht="14.45" x14ac:dyDescent="0.35">
      <c r="A2041" s="254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ht="14.45" x14ac:dyDescent="0.35">
      <c r="A2042" s="254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ht="14.45" x14ac:dyDescent="0.35">
      <c r="A2043" s="254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ht="14.45" x14ac:dyDescent="0.35">
      <c r="A2044" s="254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ht="14.45" x14ac:dyDescent="0.35">
      <c r="A2045" s="254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ht="14.45" x14ac:dyDescent="0.35">
      <c r="A2046" s="254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ht="14.45" x14ac:dyDescent="0.35">
      <c r="A2047" s="254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ht="14.45" x14ac:dyDescent="0.35">
      <c r="A2048" s="254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ht="14.45" x14ac:dyDescent="0.35">
      <c r="A2049" s="254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ht="14.45" x14ac:dyDescent="0.35">
      <c r="A2050" s="254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ht="14.45" x14ac:dyDescent="0.35">
      <c r="A2051" s="254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ht="14.45" x14ac:dyDescent="0.35">
      <c r="A2052" s="254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ht="14.45" x14ac:dyDescent="0.35">
      <c r="A2053" s="254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ht="14.45" x14ac:dyDescent="0.35">
      <c r="A2054" s="254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ht="14.45" x14ac:dyDescent="0.35">
      <c r="A2055" s="254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ht="14.45" x14ac:dyDescent="0.35">
      <c r="A2056" s="254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ht="14.45" x14ac:dyDescent="0.35">
      <c r="A2057" s="254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ht="14.45" x14ac:dyDescent="0.35">
      <c r="A2058" s="254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ht="14.45" x14ac:dyDescent="0.35">
      <c r="A2059" s="254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ht="14.45" x14ac:dyDescent="0.35">
      <c r="A2060" s="254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ht="14.45" x14ac:dyDescent="0.35">
      <c r="A2061" s="254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ht="14.45" x14ac:dyDescent="0.35">
      <c r="A2062" s="265" t="s">
        <v>942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ht="14.45" x14ac:dyDescent="0.35">
      <c r="A2063" s="264" t="s">
        <v>943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5">
      <c r="A2065" s="231">
        <v>2015</v>
      </c>
    </row>
    <row r="2066" spans="1:8" ht="14.45" x14ac:dyDescent="0.35">
      <c r="A2066" s="254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ht="14.45" x14ac:dyDescent="0.35">
      <c r="A2067" s="254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ht="14.45" x14ac:dyDescent="0.35">
      <c r="A2068" s="254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ht="14.45" x14ac:dyDescent="0.35">
      <c r="A2069" s="254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ht="14.45" x14ac:dyDescent="0.35">
      <c r="A2070" s="254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ht="14.45" x14ac:dyDescent="0.35">
      <c r="A2071" s="254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ht="14.45" x14ac:dyDescent="0.35">
      <c r="A2072" s="254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ht="14.45" x14ac:dyDescent="0.35">
      <c r="A2073" s="254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ht="14.45" x14ac:dyDescent="0.35">
      <c r="A2074" s="254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ht="14.45" x14ac:dyDescent="0.35">
      <c r="A2075" s="254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ht="14.45" x14ac:dyDescent="0.35">
      <c r="A2076" s="254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ht="14.45" x14ac:dyDescent="0.35">
      <c r="A2077" s="254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ht="14.45" x14ac:dyDescent="0.35">
      <c r="A2078" s="254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ht="14.45" x14ac:dyDescent="0.35">
      <c r="A2079" s="254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ht="14.45" x14ac:dyDescent="0.35">
      <c r="A2080" s="254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ht="14.45" x14ac:dyDescent="0.35">
      <c r="A2081" s="254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ht="14.45" x14ac:dyDescent="0.35">
      <c r="A2082" s="254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ht="14.45" x14ac:dyDescent="0.35">
      <c r="A2083" s="254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ht="14.45" x14ac:dyDescent="0.35">
      <c r="A2084" s="254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ht="14.45" x14ac:dyDescent="0.35">
      <c r="A2085" s="254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ht="14.45" x14ac:dyDescent="0.35">
      <c r="A2086" s="265" t="s">
        <v>944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ht="14.45" x14ac:dyDescent="0.35">
      <c r="A2087" s="264" t="s">
        <v>945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ht="14.45" x14ac:dyDescent="0.35">
      <c r="A2089" s="254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ht="14.45" x14ac:dyDescent="0.35">
      <c r="A2090" s="254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ht="14.45" x14ac:dyDescent="0.35">
      <c r="A2091" s="254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ht="14.45" x14ac:dyDescent="0.35">
      <c r="A2092" s="254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ht="14.45" x14ac:dyDescent="0.35">
      <c r="A2093" s="254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ht="14.45" x14ac:dyDescent="0.35">
      <c r="A2094" s="254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ht="14.45" x14ac:dyDescent="0.35">
      <c r="A2095" s="254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ht="14.45" x14ac:dyDescent="0.35">
      <c r="A2096" s="254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ht="14.45" x14ac:dyDescent="0.35">
      <c r="A2097" s="254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ht="14.45" x14ac:dyDescent="0.35">
      <c r="A2098" s="254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ht="14.45" x14ac:dyDescent="0.35">
      <c r="A2099" s="254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ht="14.45" x14ac:dyDescent="0.35">
      <c r="A2100" s="254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ht="14.45" x14ac:dyDescent="0.35">
      <c r="A2101" s="254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ht="14.45" x14ac:dyDescent="0.35">
      <c r="A2102" s="254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ht="14.45" x14ac:dyDescent="0.35">
      <c r="A2103" s="254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ht="14.45" x14ac:dyDescent="0.35">
      <c r="A2104" s="254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ht="14.45" x14ac:dyDescent="0.35">
      <c r="A2105" s="254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ht="14.45" x14ac:dyDescent="0.35">
      <c r="A2106" s="254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ht="14.45" x14ac:dyDescent="0.35">
      <c r="A2107" s="254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ht="14.45" x14ac:dyDescent="0.35">
      <c r="A2108" s="265" t="s">
        <v>948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ht="14.45" x14ac:dyDescent="0.35">
      <c r="A2109" s="264" t="s">
        <v>949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ht="14.45" x14ac:dyDescent="0.35">
      <c r="A2111" s="254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ht="14.45" x14ac:dyDescent="0.35">
      <c r="A2112" s="254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ht="14.45" x14ac:dyDescent="0.35">
      <c r="A2113" s="254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ht="14.45" x14ac:dyDescent="0.35">
      <c r="A2114" s="254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ht="14.45" x14ac:dyDescent="0.35">
      <c r="A2115" s="254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ht="14.45" x14ac:dyDescent="0.35">
      <c r="A2116" s="254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ht="14.45" x14ac:dyDescent="0.35">
      <c r="A2117" s="254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ht="14.45" x14ac:dyDescent="0.35">
      <c r="A2118" s="254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ht="14.45" x14ac:dyDescent="0.35">
      <c r="A2119" s="254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ht="14.45" x14ac:dyDescent="0.35">
      <c r="A2120" s="254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ht="14.45" x14ac:dyDescent="0.35">
      <c r="A2121" s="254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ht="14.45" x14ac:dyDescent="0.35">
      <c r="A2122" s="254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ht="14.45" x14ac:dyDescent="0.35">
      <c r="A2123" s="254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ht="14.45" x14ac:dyDescent="0.35">
      <c r="A2124" s="254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ht="14.45" x14ac:dyDescent="0.35">
      <c r="A2125" s="254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ht="14.45" x14ac:dyDescent="0.35">
      <c r="A2126" s="254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ht="14.45" x14ac:dyDescent="0.35">
      <c r="A2127" s="254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ht="14.45" x14ac:dyDescent="0.35">
      <c r="A2128" s="254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ht="14.45" x14ac:dyDescent="0.35">
      <c r="A2129" s="254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ht="14.45" x14ac:dyDescent="0.35">
      <c r="A2130" s="254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ht="14.45" x14ac:dyDescent="0.35">
      <c r="A2131" s="254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ht="14.45" x14ac:dyDescent="0.35">
      <c r="A2132" s="254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ht="14.45" x14ac:dyDescent="0.35">
      <c r="A2133" s="267" t="s">
        <v>951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2" customFormat="1" ht="14.45" x14ac:dyDescent="0.35">
      <c r="A2134" s="268" t="s">
        <v>950</v>
      </c>
      <c r="B2134" s="221">
        <f>B2133/22</f>
        <v>6466627.0454545459</v>
      </c>
      <c r="C2134" s="221">
        <f t="shared" ref="C2134:H2134" si="166">C2133/22</f>
        <v>2832830.2727272729</v>
      </c>
      <c r="D2134" s="221">
        <f t="shared" si="166"/>
        <v>1086931.6363636365</v>
      </c>
      <c r="E2134" s="221">
        <f t="shared" si="166"/>
        <v>1095786.7727272727</v>
      </c>
      <c r="F2134" s="221">
        <f t="shared" si="166"/>
        <v>1859344.2727272727</v>
      </c>
      <c r="G2134" s="221">
        <f t="shared" si="166"/>
        <v>364890.13636363635</v>
      </c>
      <c r="H2134" s="221">
        <f t="shared" si="166"/>
        <v>13706410.136363637</v>
      </c>
    </row>
    <row r="2136" spans="1:8" ht="14.45" x14ac:dyDescent="0.35">
      <c r="A2136" s="254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ht="14.45" x14ac:dyDescent="0.35">
      <c r="A2137" s="254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ht="14.45" x14ac:dyDescent="0.35">
      <c r="A2138" s="254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ht="14.45" x14ac:dyDescent="0.35">
      <c r="A2139" s="254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ht="14.45" x14ac:dyDescent="0.35">
      <c r="A2140" s="254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ht="14.45" x14ac:dyDescent="0.35">
      <c r="A2141" s="254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ht="14.45" x14ac:dyDescent="0.35">
      <c r="A2142" s="254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ht="14.45" x14ac:dyDescent="0.35">
      <c r="A2143" s="254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ht="14.45" x14ac:dyDescent="0.35">
      <c r="A2144" s="254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ht="14.45" x14ac:dyDescent="0.35">
      <c r="A2145" s="254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ht="14.45" x14ac:dyDescent="0.35">
      <c r="A2146" s="254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ht="14.45" x14ac:dyDescent="0.35">
      <c r="A2147" s="254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ht="14.45" x14ac:dyDescent="0.35">
      <c r="A2148" s="254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ht="14.45" x14ac:dyDescent="0.35">
      <c r="A2149" s="254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ht="14.45" x14ac:dyDescent="0.35">
      <c r="A2150" s="254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ht="14.45" x14ac:dyDescent="0.35">
      <c r="A2151" s="254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ht="14.45" x14ac:dyDescent="0.35">
      <c r="A2152" s="254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ht="14.45" x14ac:dyDescent="0.35">
      <c r="A2153" s="254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ht="14.45" x14ac:dyDescent="0.35">
      <c r="A2154" s="254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ht="14.45" x14ac:dyDescent="0.35">
      <c r="A2155" s="254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ht="14.45" x14ac:dyDescent="0.35">
      <c r="A2156" s="254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ht="14.45" x14ac:dyDescent="0.35">
      <c r="A2157" s="254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ht="14.45" x14ac:dyDescent="0.35">
      <c r="A2158" s="267" t="s">
        <v>952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ht="14.45" x14ac:dyDescent="0.35">
      <c r="A2159" s="268" t="s">
        <v>953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5">
      <c r="A2161" s="231">
        <v>2015</v>
      </c>
    </row>
    <row r="2163" spans="1:8" ht="14.45" x14ac:dyDescent="0.35">
      <c r="A2163" s="254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ht="14.45" x14ac:dyDescent="0.35">
      <c r="A2164" s="254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ht="14.45" x14ac:dyDescent="0.35">
      <c r="A2165" s="254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ht="14.45" x14ac:dyDescent="0.35">
      <c r="A2166" s="254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ht="14.45" x14ac:dyDescent="0.35">
      <c r="A2167" s="254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ht="14.45" x14ac:dyDescent="0.35">
      <c r="A2168" s="254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ht="14.45" x14ac:dyDescent="0.35">
      <c r="A2169" s="254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ht="14.45" x14ac:dyDescent="0.35">
      <c r="A2170" s="254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ht="14.45" x14ac:dyDescent="0.35">
      <c r="A2171" s="254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ht="14.45" x14ac:dyDescent="0.35">
      <c r="A2172" s="254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ht="14.45" x14ac:dyDescent="0.35">
      <c r="A2173" s="254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ht="14.45" x14ac:dyDescent="0.35">
      <c r="A2174" s="254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ht="14.45" x14ac:dyDescent="0.35">
      <c r="A2175" s="254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ht="14.45" x14ac:dyDescent="0.35">
      <c r="A2176" s="254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ht="14.45" x14ac:dyDescent="0.35">
      <c r="A2177" s="254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ht="14.45" x14ac:dyDescent="0.35">
      <c r="A2178" s="254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ht="14.45" x14ac:dyDescent="0.35">
      <c r="A2179" s="254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ht="14.45" x14ac:dyDescent="0.35">
      <c r="A2180" s="254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ht="14.45" x14ac:dyDescent="0.35">
      <c r="A2181" s="254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ht="14.45" x14ac:dyDescent="0.35">
      <c r="A2182" s="254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ht="14.45" x14ac:dyDescent="0.35">
      <c r="A2183" s="267" t="s">
        <v>954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ht="14.45" x14ac:dyDescent="0.35">
      <c r="A2184" s="268" t="s">
        <v>955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ht="14.45" x14ac:dyDescent="0.35">
      <c r="A2186" s="254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ht="14.45" x14ac:dyDescent="0.35">
      <c r="A2187" s="254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ht="14.45" x14ac:dyDescent="0.35">
      <c r="A2188" s="254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ht="14.45" x14ac:dyDescent="0.35">
      <c r="A2189" s="254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ht="14.45" x14ac:dyDescent="0.35">
      <c r="A2190" s="254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ht="14.45" x14ac:dyDescent="0.35">
      <c r="A2191" s="254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ht="14.45" x14ac:dyDescent="0.35">
      <c r="A2192" s="254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ht="14.45" x14ac:dyDescent="0.35">
      <c r="A2193" s="254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ht="14.45" x14ac:dyDescent="0.35">
      <c r="A2194" s="254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ht="14.45" x14ac:dyDescent="0.35">
      <c r="A2195" s="254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ht="14.45" x14ac:dyDescent="0.35">
      <c r="A2196" s="254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ht="14.45" x14ac:dyDescent="0.35">
      <c r="A2197" s="254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ht="14.45" x14ac:dyDescent="0.35">
      <c r="A2198" s="254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ht="14.45" x14ac:dyDescent="0.35">
      <c r="A2199" s="254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ht="14.45" x14ac:dyDescent="0.35">
      <c r="A2200" s="254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ht="14.45" x14ac:dyDescent="0.35">
      <c r="A2201" s="254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ht="14.45" x14ac:dyDescent="0.35">
      <c r="A2202" s="254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ht="14.45" x14ac:dyDescent="0.35">
      <c r="A2203" s="254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ht="14.45" x14ac:dyDescent="0.35">
      <c r="A2204" s="254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ht="14.45" x14ac:dyDescent="0.35">
      <c r="A2205" s="254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ht="14.45" x14ac:dyDescent="0.35">
      <c r="A2206" s="254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ht="14.45" x14ac:dyDescent="0.35">
      <c r="A2207" s="254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ht="14.45" x14ac:dyDescent="0.35">
      <c r="A2208" s="267" t="s">
        <v>956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ht="14.45" x14ac:dyDescent="0.35">
      <c r="A2209" s="268" t="s">
        <v>957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ht="14.45" x14ac:dyDescent="0.35">
      <c r="A2211" s="254" t="s">
        <v>594</v>
      </c>
      <c r="B2211" s="244">
        <v>6220685</v>
      </c>
      <c r="C2211" s="240">
        <v>2554451</v>
      </c>
      <c r="D2211" s="241">
        <v>735799</v>
      </c>
      <c r="E2211" s="242">
        <v>2160814</v>
      </c>
      <c r="F2211" s="243">
        <v>1781979</v>
      </c>
      <c r="G2211" s="244">
        <v>250790</v>
      </c>
      <c r="H2211" s="244">
        <v>13704518</v>
      </c>
    </row>
    <row r="2212" spans="1:8" ht="14.45" x14ac:dyDescent="0.35">
      <c r="A2212" s="254" t="s">
        <v>595</v>
      </c>
      <c r="B2212" s="244">
        <v>7541262</v>
      </c>
      <c r="C2212" s="240">
        <v>2494400</v>
      </c>
      <c r="D2212" s="241">
        <v>737159</v>
      </c>
      <c r="E2212" s="242">
        <v>1501666</v>
      </c>
      <c r="F2212" s="243">
        <v>1658197</v>
      </c>
      <c r="G2212" s="244">
        <v>289854</v>
      </c>
      <c r="H2212" s="244">
        <v>14222538</v>
      </c>
    </row>
    <row r="2213" spans="1:8" ht="14.45" x14ac:dyDescent="0.35">
      <c r="A2213" s="254" t="s">
        <v>596</v>
      </c>
      <c r="B2213" s="244">
        <v>7143754</v>
      </c>
      <c r="C2213" s="240">
        <v>3374397</v>
      </c>
      <c r="D2213" s="241">
        <v>988508</v>
      </c>
      <c r="E2213" s="242">
        <v>1332370</v>
      </c>
      <c r="F2213" s="243">
        <v>2340304</v>
      </c>
      <c r="G2213" s="244">
        <v>360485</v>
      </c>
      <c r="H2213" s="244">
        <v>15539818</v>
      </c>
    </row>
    <row r="2214" spans="1:8" ht="14.45" x14ac:dyDescent="0.35">
      <c r="A2214" s="254" t="s">
        <v>597</v>
      </c>
      <c r="B2214" s="244">
        <v>8493892</v>
      </c>
      <c r="C2214" s="240">
        <v>4168445</v>
      </c>
      <c r="D2214" s="241">
        <v>916357</v>
      </c>
      <c r="E2214" s="242">
        <v>1796925</v>
      </c>
      <c r="F2214" s="243">
        <v>2354265</v>
      </c>
      <c r="G2214" s="244">
        <v>539270</v>
      </c>
      <c r="H2214" s="244">
        <v>18269154</v>
      </c>
    </row>
    <row r="2215" spans="1:8" ht="14.45" x14ac:dyDescent="0.35">
      <c r="A2215" s="254" t="s">
        <v>598</v>
      </c>
      <c r="B2215" s="244">
        <v>7292591</v>
      </c>
      <c r="C2215" s="240">
        <v>3853110</v>
      </c>
      <c r="D2215" s="241">
        <v>903089</v>
      </c>
      <c r="E2215" s="242">
        <v>1422027</v>
      </c>
      <c r="F2215" s="243">
        <v>2177369</v>
      </c>
      <c r="G2215" s="244">
        <v>449137</v>
      </c>
      <c r="H2215" s="244">
        <v>16097323</v>
      </c>
    </row>
    <row r="2216" spans="1:8" ht="14.45" x14ac:dyDescent="0.35">
      <c r="A2216" s="254" t="s">
        <v>599</v>
      </c>
      <c r="B2216" s="244">
        <v>6509026</v>
      </c>
      <c r="C2216" s="240">
        <v>3161550</v>
      </c>
      <c r="D2216" s="241">
        <v>685101</v>
      </c>
      <c r="E2216" s="242">
        <v>1626825</v>
      </c>
      <c r="F2216" s="243">
        <v>1972754</v>
      </c>
      <c r="G2216" s="244">
        <v>336052</v>
      </c>
      <c r="H2216" s="244">
        <v>14291308</v>
      </c>
    </row>
    <row r="2217" spans="1:8" ht="14.45" x14ac:dyDescent="0.35">
      <c r="A2217" s="254" t="s">
        <v>844</v>
      </c>
      <c r="B2217" s="244">
        <v>7545411</v>
      </c>
      <c r="C2217" s="240">
        <v>2775417</v>
      </c>
      <c r="D2217" s="241">
        <v>893296</v>
      </c>
      <c r="E2217" s="242">
        <v>1734466</v>
      </c>
      <c r="F2217" s="243">
        <v>1743388</v>
      </c>
      <c r="G2217" s="244">
        <v>261568</v>
      </c>
      <c r="H2217" s="244">
        <v>14953546</v>
      </c>
    </row>
    <row r="2218" spans="1:8" ht="14.45" x14ac:dyDescent="0.35">
      <c r="A2218" s="254" t="s">
        <v>601</v>
      </c>
      <c r="B2218" s="244">
        <v>5486957</v>
      </c>
      <c r="C2218" s="240">
        <v>2366183</v>
      </c>
      <c r="D2218" s="241">
        <v>772966</v>
      </c>
      <c r="E2218" s="242">
        <v>1204412</v>
      </c>
      <c r="F2218" s="243">
        <v>1915860</v>
      </c>
      <c r="G2218" s="244">
        <v>291011</v>
      </c>
      <c r="H2218" s="244">
        <v>12037389</v>
      </c>
    </row>
    <row r="2219" spans="1:8" ht="14.45" x14ac:dyDescent="0.35">
      <c r="A2219" s="254" t="s">
        <v>602</v>
      </c>
      <c r="B2219" s="244">
        <v>4885166</v>
      </c>
      <c r="C2219" s="240">
        <v>1847604</v>
      </c>
      <c r="D2219" s="241">
        <v>635454</v>
      </c>
      <c r="E2219" s="242">
        <v>1449952</v>
      </c>
      <c r="F2219" s="243">
        <v>2372494</v>
      </c>
      <c r="G2219" s="244">
        <v>276397</v>
      </c>
      <c r="H2219" s="244">
        <v>11467067</v>
      </c>
    </row>
    <row r="2220" spans="1:8" ht="14.45" x14ac:dyDescent="0.35">
      <c r="A2220" s="254" t="s">
        <v>603</v>
      </c>
      <c r="B2220" s="244">
        <v>5897284</v>
      </c>
      <c r="C2220" s="240">
        <v>2013044</v>
      </c>
      <c r="D2220" s="241">
        <v>786605</v>
      </c>
      <c r="E2220" s="242">
        <v>1519683</v>
      </c>
      <c r="F2220" s="243">
        <v>2060040</v>
      </c>
      <c r="G2220" s="244">
        <v>325364</v>
      </c>
      <c r="H2220" s="244">
        <v>12602020</v>
      </c>
    </row>
    <row r="2221" spans="1:8" ht="14.45" x14ac:dyDescent="0.35">
      <c r="A2221" s="254" t="s">
        <v>604</v>
      </c>
      <c r="B2221" s="244">
        <v>4731532</v>
      </c>
      <c r="C2221" s="240">
        <v>2166512</v>
      </c>
      <c r="D2221" s="241">
        <v>649163</v>
      </c>
      <c r="E2221" s="242">
        <v>1273852</v>
      </c>
      <c r="F2221" s="243">
        <v>1972838</v>
      </c>
      <c r="G2221" s="244">
        <v>294986</v>
      </c>
      <c r="H2221" s="244">
        <v>11088883</v>
      </c>
    </row>
    <row r="2222" spans="1:8" ht="14.45" x14ac:dyDescent="0.35">
      <c r="A2222" s="254" t="s">
        <v>845</v>
      </c>
      <c r="B2222" s="244">
        <v>4621222</v>
      </c>
      <c r="C2222" s="240">
        <v>1760072</v>
      </c>
      <c r="D2222" s="241">
        <v>513304</v>
      </c>
      <c r="E2222" s="242">
        <v>1111260</v>
      </c>
      <c r="F2222" s="243">
        <v>1487598</v>
      </c>
      <c r="G2222" s="244">
        <v>339844</v>
      </c>
      <c r="H2222" s="244">
        <v>9833300</v>
      </c>
    </row>
    <row r="2223" spans="1:8" ht="14.45" x14ac:dyDescent="0.35">
      <c r="A2223" s="254" t="s">
        <v>606</v>
      </c>
      <c r="B2223" s="244">
        <v>4594674</v>
      </c>
      <c r="C2223" s="240">
        <v>1594263</v>
      </c>
      <c r="D2223" s="241">
        <v>499786</v>
      </c>
      <c r="E2223" s="242">
        <v>1170925</v>
      </c>
      <c r="F2223" s="243">
        <v>1629355</v>
      </c>
      <c r="G2223" s="244">
        <v>530798</v>
      </c>
      <c r="H2223" s="244">
        <v>10019801</v>
      </c>
    </row>
    <row r="2224" spans="1:8" ht="14.45" x14ac:dyDescent="0.35">
      <c r="A2224" s="254" t="s">
        <v>607</v>
      </c>
      <c r="B2224" s="244">
        <v>4629961</v>
      </c>
      <c r="C2224" s="240">
        <v>1989409</v>
      </c>
      <c r="D2224" s="241">
        <v>648091</v>
      </c>
      <c r="E2224" s="242">
        <v>1146325</v>
      </c>
      <c r="F2224" s="243">
        <v>1443564</v>
      </c>
      <c r="G2224" s="244">
        <v>386466</v>
      </c>
      <c r="H2224" s="244">
        <v>10243816</v>
      </c>
    </row>
    <row r="2225" spans="1:9" ht="14.45" x14ac:dyDescent="0.35">
      <c r="A2225" s="254" t="s">
        <v>608</v>
      </c>
      <c r="B2225" s="244">
        <v>4590605</v>
      </c>
      <c r="C2225" s="240">
        <v>2010645</v>
      </c>
      <c r="D2225" s="241">
        <v>637186</v>
      </c>
      <c r="E2225" s="242">
        <v>1302638</v>
      </c>
      <c r="F2225" s="243">
        <v>1841730</v>
      </c>
      <c r="G2225" s="244">
        <v>398541</v>
      </c>
      <c r="H2225" s="244">
        <v>10781345</v>
      </c>
    </row>
    <row r="2226" spans="1:9" ht="14.45" x14ac:dyDescent="0.35">
      <c r="A2226" s="254" t="s">
        <v>609</v>
      </c>
      <c r="B2226" s="244">
        <v>5071607</v>
      </c>
      <c r="C2226" s="240">
        <v>2388217</v>
      </c>
      <c r="D2226" s="241">
        <v>717926</v>
      </c>
      <c r="E2226" s="242">
        <v>1271928</v>
      </c>
      <c r="F2226" s="243">
        <v>1834172</v>
      </c>
      <c r="G2226" s="244">
        <v>474490</v>
      </c>
      <c r="H2226" s="244">
        <v>11758340</v>
      </c>
    </row>
    <row r="2227" spans="1:9" ht="14.45" x14ac:dyDescent="0.35">
      <c r="A2227" s="254" t="s">
        <v>846</v>
      </c>
      <c r="B2227" s="244">
        <v>5147611</v>
      </c>
      <c r="C2227" s="240">
        <v>2890594</v>
      </c>
      <c r="D2227" s="241">
        <v>587564</v>
      </c>
      <c r="E2227" s="242">
        <v>1274635</v>
      </c>
      <c r="F2227" s="243">
        <v>1305615</v>
      </c>
      <c r="G2227" s="244">
        <v>535833</v>
      </c>
      <c r="H2227" s="244">
        <v>11741852</v>
      </c>
    </row>
    <row r="2228" spans="1:9" ht="14.45" x14ac:dyDescent="0.35">
      <c r="A2228" s="254" t="s">
        <v>611</v>
      </c>
      <c r="B2228" s="244">
        <v>4258887</v>
      </c>
      <c r="C2228" s="240">
        <v>2889242</v>
      </c>
      <c r="D2228" s="241">
        <v>723472</v>
      </c>
      <c r="E2228" s="242">
        <v>1883392</v>
      </c>
      <c r="F2228" s="243">
        <v>1438365</v>
      </c>
      <c r="G2228" s="244">
        <v>406903</v>
      </c>
      <c r="H2228" s="244">
        <v>11600261</v>
      </c>
    </row>
    <row r="2229" spans="1:9" ht="14.45" x14ac:dyDescent="0.35">
      <c r="A2229" s="254" t="s">
        <v>612</v>
      </c>
      <c r="B2229" s="244">
        <v>4523467</v>
      </c>
      <c r="C2229" s="240">
        <v>2652006</v>
      </c>
      <c r="D2229" s="241">
        <v>630355</v>
      </c>
      <c r="E2229" s="242">
        <v>1329433</v>
      </c>
      <c r="F2229" s="243">
        <v>1775406</v>
      </c>
      <c r="G2229" s="244">
        <v>442948</v>
      </c>
      <c r="H2229" s="244">
        <v>11353615</v>
      </c>
    </row>
    <row r="2230" spans="1:9" ht="14.45" x14ac:dyDescent="0.35">
      <c r="A2230" s="254" t="s">
        <v>613</v>
      </c>
      <c r="B2230" s="244">
        <v>5368359</v>
      </c>
      <c r="C2230" s="240">
        <v>2268460</v>
      </c>
      <c r="D2230" s="241">
        <v>671729</v>
      </c>
      <c r="E2230" s="242">
        <v>1256345</v>
      </c>
      <c r="F2230" s="243">
        <v>1842297</v>
      </c>
      <c r="G2230" s="244">
        <v>445666</v>
      </c>
      <c r="H2230" s="244">
        <v>11852856</v>
      </c>
    </row>
    <row r="2231" spans="1:9" ht="14.45" x14ac:dyDescent="0.35">
      <c r="A2231" s="254" t="s">
        <v>614</v>
      </c>
      <c r="B2231" s="244">
        <v>6872299</v>
      </c>
      <c r="C2231" s="240">
        <v>2152244</v>
      </c>
      <c r="D2231" s="241">
        <v>747387</v>
      </c>
      <c r="E2231" s="242">
        <v>1244507</v>
      </c>
      <c r="F2231" s="243">
        <v>1710924</v>
      </c>
      <c r="G2231" s="244">
        <v>385555</v>
      </c>
      <c r="H2231" s="244">
        <v>13112916</v>
      </c>
    </row>
    <row r="2232" spans="1:9" ht="14.45" x14ac:dyDescent="0.35">
      <c r="A2232" s="254" t="s">
        <v>847</v>
      </c>
      <c r="B2232" s="244">
        <v>9041735</v>
      </c>
      <c r="C2232" s="240">
        <v>2546835</v>
      </c>
      <c r="D2232" s="241">
        <v>1034881</v>
      </c>
      <c r="E2232" s="242">
        <v>1094029</v>
      </c>
      <c r="F2232" s="243">
        <v>1712985</v>
      </c>
      <c r="G2232" s="244">
        <v>369127</v>
      </c>
      <c r="H2232" s="244">
        <v>15799592</v>
      </c>
    </row>
    <row r="2233" spans="1:9" ht="14.45" x14ac:dyDescent="0.35">
      <c r="A2233" s="269" t="s">
        <v>958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ht="14.45" x14ac:dyDescent="0.35">
      <c r="A2234" s="270" t="s">
        <v>959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ht="14.45" x14ac:dyDescent="0.35">
      <c r="A2235" s="271"/>
    </row>
    <row r="2236" spans="1:9" ht="14.45" x14ac:dyDescent="0.35">
      <c r="A2236" s="254" t="s">
        <v>618</v>
      </c>
      <c r="B2236" s="280">
        <v>4815200</v>
      </c>
      <c r="C2236" s="280">
        <v>2351418</v>
      </c>
      <c r="D2236" s="280">
        <v>577750</v>
      </c>
      <c r="E2236" s="280">
        <v>1016885</v>
      </c>
      <c r="F2236" s="280">
        <v>1856009</v>
      </c>
      <c r="G2236" s="280">
        <v>276530</v>
      </c>
      <c r="H2236" s="280">
        <v>10893792</v>
      </c>
    </row>
    <row r="2237" spans="1:9" ht="14.45" x14ac:dyDescent="0.35">
      <c r="A2237" s="254" t="s">
        <v>619</v>
      </c>
      <c r="B2237" s="279">
        <v>5777968</v>
      </c>
      <c r="C2237" s="275">
        <v>2095966</v>
      </c>
      <c r="D2237" s="276">
        <v>721762</v>
      </c>
      <c r="E2237" s="277">
        <v>1006857</v>
      </c>
      <c r="F2237" s="278">
        <v>1546550</v>
      </c>
      <c r="G2237" s="279">
        <v>264109</v>
      </c>
      <c r="H2237" s="279">
        <v>11413212</v>
      </c>
    </row>
    <row r="2238" spans="1:9" ht="14.45" x14ac:dyDescent="0.35">
      <c r="A2238" s="254" t="s">
        <v>620</v>
      </c>
      <c r="B2238" s="279">
        <v>7520115</v>
      </c>
      <c r="C2238" s="275">
        <v>2289288</v>
      </c>
      <c r="D2238" s="276">
        <v>839124</v>
      </c>
      <c r="E2238" s="277">
        <v>1126528</v>
      </c>
      <c r="F2238" s="278">
        <v>2005906</v>
      </c>
      <c r="G2238" s="279">
        <v>284011</v>
      </c>
      <c r="H2238" s="279">
        <v>14064972</v>
      </c>
    </row>
    <row r="2239" spans="1:9" ht="14.45" x14ac:dyDescent="0.35">
      <c r="A2239" s="254" t="s">
        <v>621</v>
      </c>
      <c r="B2239" s="279">
        <v>4706316</v>
      </c>
      <c r="C2239" s="275">
        <v>2710978</v>
      </c>
      <c r="D2239" s="276">
        <v>674234</v>
      </c>
      <c r="E2239" s="277">
        <v>1124138</v>
      </c>
      <c r="F2239" s="278">
        <v>2089212</v>
      </c>
      <c r="G2239" s="279">
        <v>237215</v>
      </c>
      <c r="H2239" s="279">
        <v>11542093</v>
      </c>
    </row>
    <row r="2240" spans="1:9" ht="14.45" x14ac:dyDescent="0.35">
      <c r="A2240" s="254" t="s">
        <v>850</v>
      </c>
      <c r="B2240" s="279">
        <v>7917087</v>
      </c>
      <c r="C2240" s="275">
        <v>2736550</v>
      </c>
      <c r="D2240" s="276">
        <v>998148</v>
      </c>
      <c r="E2240" s="277">
        <v>1199553</v>
      </c>
      <c r="F2240" s="278">
        <v>1894832</v>
      </c>
      <c r="G2240" s="279">
        <v>382520</v>
      </c>
      <c r="H2240" s="279">
        <v>15128690</v>
      </c>
    </row>
    <row r="2241" spans="1:8" ht="14.45" x14ac:dyDescent="0.35">
      <c r="A2241" s="254" t="s">
        <v>623</v>
      </c>
      <c r="B2241" s="279">
        <v>3535918</v>
      </c>
      <c r="C2241" s="275">
        <v>2037136</v>
      </c>
      <c r="D2241" s="276">
        <v>668929</v>
      </c>
      <c r="E2241" s="277">
        <v>1636017</v>
      </c>
      <c r="F2241" s="278">
        <v>2211762</v>
      </c>
      <c r="G2241" s="279">
        <v>367175</v>
      </c>
      <c r="H2241" s="279">
        <v>10456937</v>
      </c>
    </row>
    <row r="2242" spans="1:8" ht="14.45" x14ac:dyDescent="0.35">
      <c r="A2242" s="254" t="s">
        <v>624</v>
      </c>
      <c r="B2242" s="279">
        <v>7494552</v>
      </c>
      <c r="C2242" s="275">
        <v>2974214</v>
      </c>
      <c r="D2242" s="276">
        <v>883417</v>
      </c>
      <c r="E2242" s="277">
        <v>1503182</v>
      </c>
      <c r="F2242" s="278">
        <v>2548569</v>
      </c>
      <c r="G2242" s="279">
        <v>446453</v>
      </c>
      <c r="H2242" s="279">
        <v>15850387</v>
      </c>
    </row>
    <row r="2243" spans="1:8" ht="14.45" x14ac:dyDescent="0.35">
      <c r="A2243" s="254" t="s">
        <v>625</v>
      </c>
      <c r="B2243" s="279">
        <v>8366596</v>
      </c>
      <c r="C2243" s="275">
        <v>3979357</v>
      </c>
      <c r="D2243" s="276">
        <v>1166377</v>
      </c>
      <c r="E2243" s="277">
        <v>2542941</v>
      </c>
      <c r="F2243" s="278">
        <v>2757329</v>
      </c>
      <c r="G2243" s="279">
        <v>491780</v>
      </c>
      <c r="H2243" s="279">
        <v>19304380</v>
      </c>
    </row>
    <row r="2244" spans="1:8" ht="14.45" x14ac:dyDescent="0.35">
      <c r="A2244" s="254" t="s">
        <v>626</v>
      </c>
      <c r="B2244" s="279">
        <v>6368408</v>
      </c>
      <c r="C2244" s="275">
        <v>2573682</v>
      </c>
      <c r="D2244" s="276">
        <v>652611</v>
      </c>
      <c r="E2244" s="277">
        <v>1591692</v>
      </c>
      <c r="F2244" s="278">
        <v>2638978</v>
      </c>
      <c r="G2244" s="279">
        <v>325576</v>
      </c>
      <c r="H2244" s="279">
        <v>14150947</v>
      </c>
    </row>
    <row r="2245" spans="1:8" ht="14.45" x14ac:dyDescent="0.35">
      <c r="A2245" s="254" t="s">
        <v>851</v>
      </c>
      <c r="B2245" s="279">
        <v>4275852</v>
      </c>
      <c r="C2245" s="275">
        <v>1935924</v>
      </c>
      <c r="D2245" s="276">
        <v>556580</v>
      </c>
      <c r="E2245" s="277">
        <v>1085208</v>
      </c>
      <c r="F2245" s="278">
        <v>1765264</v>
      </c>
      <c r="G2245" s="279">
        <v>265325</v>
      </c>
      <c r="H2245" s="279">
        <v>9884153</v>
      </c>
    </row>
    <row r="2246" spans="1:8" ht="14.45" x14ac:dyDescent="0.35">
      <c r="A2246" s="254" t="s">
        <v>628</v>
      </c>
      <c r="B2246" s="279">
        <v>3497292</v>
      </c>
      <c r="C2246" s="275">
        <v>2098235</v>
      </c>
      <c r="D2246" s="276">
        <v>536436</v>
      </c>
      <c r="E2246" s="277">
        <v>934320</v>
      </c>
      <c r="F2246" s="278">
        <v>1869839</v>
      </c>
      <c r="G2246" s="279">
        <v>233093</v>
      </c>
      <c r="H2246" s="279">
        <v>9169215</v>
      </c>
    </row>
    <row r="2247" spans="1:8" ht="14.45" x14ac:dyDescent="0.35">
      <c r="A2247" s="254" t="s">
        <v>629</v>
      </c>
      <c r="B2247" s="279">
        <v>4056536</v>
      </c>
      <c r="C2247" s="275">
        <v>1823376</v>
      </c>
      <c r="D2247" s="276">
        <v>595339</v>
      </c>
      <c r="E2247" s="277">
        <v>1061870</v>
      </c>
      <c r="F2247" s="278">
        <v>1780748</v>
      </c>
      <c r="G2247" s="279">
        <v>331123</v>
      </c>
      <c r="H2247" s="279">
        <v>9648992</v>
      </c>
    </row>
    <row r="2248" spans="1:8" ht="14.45" x14ac:dyDescent="0.35">
      <c r="A2248" s="254" t="s">
        <v>630</v>
      </c>
      <c r="B2248" s="279">
        <v>7897992</v>
      </c>
      <c r="C2248" s="275">
        <v>3671045</v>
      </c>
      <c r="D2248" s="276">
        <v>863002</v>
      </c>
      <c r="E2248" s="277">
        <v>1320929</v>
      </c>
      <c r="F2248" s="278">
        <v>2362766</v>
      </c>
      <c r="G2248" s="279">
        <v>390233</v>
      </c>
      <c r="H2248" s="279">
        <v>16505967</v>
      </c>
    </row>
    <row r="2249" spans="1:8" ht="14.45" x14ac:dyDescent="0.35">
      <c r="A2249" s="254" t="s">
        <v>631</v>
      </c>
      <c r="B2249" s="279">
        <v>5958455</v>
      </c>
      <c r="C2249" s="275">
        <v>4431672</v>
      </c>
      <c r="D2249" s="276">
        <v>829608</v>
      </c>
      <c r="E2249" s="277">
        <v>1309101</v>
      </c>
      <c r="F2249" s="278">
        <v>2130726</v>
      </c>
      <c r="G2249" s="279">
        <v>474239</v>
      </c>
      <c r="H2249" s="279">
        <v>15133801</v>
      </c>
    </row>
    <row r="2250" spans="1:8" ht="14.45" x14ac:dyDescent="0.35">
      <c r="A2250" s="254" t="s">
        <v>852</v>
      </c>
      <c r="B2250" s="279">
        <v>8076600</v>
      </c>
      <c r="C2250" s="275">
        <v>7640567</v>
      </c>
      <c r="D2250" s="276">
        <v>1121347</v>
      </c>
      <c r="E2250" s="277">
        <v>1290942</v>
      </c>
      <c r="F2250" s="278">
        <v>1950623</v>
      </c>
      <c r="G2250" s="279">
        <v>433311</v>
      </c>
      <c r="H2250" s="279">
        <v>20513390</v>
      </c>
    </row>
    <row r="2251" spans="1:8" ht="14.45" x14ac:dyDescent="0.35">
      <c r="A2251" s="254" t="s">
        <v>633</v>
      </c>
      <c r="B2251" s="279">
        <v>16169965</v>
      </c>
      <c r="C2251" s="275">
        <v>8940852</v>
      </c>
      <c r="D2251" s="276">
        <v>1954821</v>
      </c>
      <c r="E2251" s="277">
        <v>1928290</v>
      </c>
      <c r="F2251" s="278">
        <v>2263388</v>
      </c>
      <c r="G2251" s="279">
        <v>692243</v>
      </c>
      <c r="H2251" s="279">
        <v>31949559</v>
      </c>
    </row>
    <row r="2252" spans="1:8" ht="14.45" x14ac:dyDescent="0.35">
      <c r="A2252" s="254" t="s">
        <v>634</v>
      </c>
      <c r="B2252" s="279">
        <v>13294577</v>
      </c>
      <c r="C2252" s="275">
        <v>6093442</v>
      </c>
      <c r="D2252" s="276">
        <v>1303901</v>
      </c>
      <c r="E2252" s="277">
        <v>1379445</v>
      </c>
      <c r="F2252" s="278">
        <v>1888144</v>
      </c>
      <c r="G2252" s="279">
        <v>553895</v>
      </c>
      <c r="H2252" s="279">
        <v>24513404</v>
      </c>
    </row>
    <row r="2253" spans="1:8" ht="14.45" x14ac:dyDescent="0.35">
      <c r="A2253" s="254" t="s">
        <v>635</v>
      </c>
      <c r="B2253" s="279">
        <v>16276904</v>
      </c>
      <c r="C2253" s="275">
        <v>5822171</v>
      </c>
      <c r="D2253" s="276">
        <v>1222425</v>
      </c>
      <c r="E2253" s="277">
        <v>1169300</v>
      </c>
      <c r="F2253" s="278">
        <v>1854942</v>
      </c>
      <c r="G2253" s="279">
        <v>536918</v>
      </c>
      <c r="H2253" s="279">
        <v>26882660</v>
      </c>
    </row>
    <row r="2254" spans="1:8" ht="14.45" x14ac:dyDescent="0.35">
      <c r="A2254" s="254" t="s">
        <v>636</v>
      </c>
      <c r="B2254" s="279">
        <v>13829337</v>
      </c>
      <c r="C2254" s="275">
        <v>4876621</v>
      </c>
      <c r="D2254" s="276">
        <v>1034056</v>
      </c>
      <c r="E2254" s="277">
        <v>1362478</v>
      </c>
      <c r="F2254" s="278">
        <v>2142125</v>
      </c>
      <c r="G2254" s="279">
        <v>458911</v>
      </c>
      <c r="H2254" s="279">
        <v>23703528</v>
      </c>
    </row>
    <row r="2255" spans="1:8" ht="14.45" x14ac:dyDescent="0.35">
      <c r="A2255" s="254" t="s">
        <v>853</v>
      </c>
      <c r="B2255" s="279">
        <v>10049846</v>
      </c>
      <c r="C2255" s="275">
        <v>3374207</v>
      </c>
      <c r="D2255" s="276">
        <v>828837</v>
      </c>
      <c r="E2255" s="277">
        <v>1174476</v>
      </c>
      <c r="F2255" s="278">
        <v>2387487</v>
      </c>
      <c r="G2255" s="279">
        <v>349561</v>
      </c>
      <c r="H2255" s="279">
        <v>18164414</v>
      </c>
    </row>
    <row r="2256" spans="1:8" ht="14.45" x14ac:dyDescent="0.35">
      <c r="A2256" s="254" t="s">
        <v>638</v>
      </c>
      <c r="B2256" s="279">
        <v>5610597</v>
      </c>
      <c r="C2256" s="275">
        <v>3055564</v>
      </c>
      <c r="D2256" s="276">
        <v>666724</v>
      </c>
      <c r="E2256" s="277">
        <v>929881</v>
      </c>
      <c r="F2256" s="278">
        <v>2534041</v>
      </c>
      <c r="G2256" s="279">
        <v>207481</v>
      </c>
      <c r="H2256" s="279">
        <v>13004288</v>
      </c>
    </row>
    <row r="2257" spans="1:1614" ht="14.45" x14ac:dyDescent="0.35">
      <c r="A2257" s="269" t="s">
        <v>960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2">
        <f t="shared" si="173"/>
        <v>8001702</v>
      </c>
      <c r="H2257" s="272">
        <f t="shared" si="173"/>
        <v>341878781</v>
      </c>
      <c r="I2257" s="8"/>
    </row>
    <row r="2258" spans="1:1614" s="222" customFormat="1" ht="14.45" x14ac:dyDescent="0.35">
      <c r="A2258" s="270" t="s">
        <v>961</v>
      </c>
      <c r="B2258" s="194">
        <v>7880767</v>
      </c>
      <c r="C2258" s="221">
        <v>3691060</v>
      </c>
      <c r="D2258" s="221">
        <v>890258</v>
      </c>
      <c r="E2258" s="221">
        <v>1318763</v>
      </c>
      <c r="F2258" s="221">
        <v>2118059</v>
      </c>
      <c r="G2258" s="221">
        <v>381033</v>
      </c>
      <c r="H2258" s="221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5">
      <c r="A2260" s="231">
        <v>2015</v>
      </c>
    </row>
    <row r="2262" spans="1:1614" ht="14.45" x14ac:dyDescent="0.35">
      <c r="A2262" s="254" t="s">
        <v>641</v>
      </c>
      <c r="B2262" s="281">
        <v>6996107</v>
      </c>
      <c r="C2262" s="281">
        <v>4526255</v>
      </c>
      <c r="D2262" s="281">
        <v>994080</v>
      </c>
      <c r="E2262" s="281">
        <v>997602</v>
      </c>
      <c r="F2262" s="281">
        <v>2564671</v>
      </c>
      <c r="G2262" s="281">
        <v>259446</v>
      </c>
      <c r="H2262" s="281">
        <v>16338161</v>
      </c>
    </row>
    <row r="2263" spans="1:1614" ht="14.45" x14ac:dyDescent="0.35">
      <c r="A2263" s="254" t="s">
        <v>642</v>
      </c>
      <c r="B2263" s="281">
        <v>5740911</v>
      </c>
      <c r="C2263" s="281">
        <v>3503508</v>
      </c>
      <c r="D2263" s="281">
        <v>830935</v>
      </c>
      <c r="E2263" s="281">
        <v>1205277</v>
      </c>
      <c r="F2263" s="281">
        <v>2534774</v>
      </c>
      <c r="G2263" s="281">
        <v>241243</v>
      </c>
      <c r="H2263" s="281">
        <v>14056648</v>
      </c>
    </row>
    <row r="2264" spans="1:1614" ht="14.45" x14ac:dyDescent="0.35">
      <c r="A2264" s="254" t="s">
        <v>643</v>
      </c>
      <c r="B2264" s="281">
        <v>5687570</v>
      </c>
      <c r="C2264" s="281">
        <v>3433712</v>
      </c>
      <c r="D2264" s="281">
        <v>1008161</v>
      </c>
      <c r="E2264" s="281">
        <v>1075092</v>
      </c>
      <c r="F2264" s="281">
        <v>2329598</v>
      </c>
      <c r="G2264" s="281">
        <v>245773</v>
      </c>
      <c r="H2264" s="281">
        <v>13779906</v>
      </c>
    </row>
    <row r="2265" spans="1:1614" ht="14.45" x14ac:dyDescent="0.35">
      <c r="A2265" s="254" t="s">
        <v>856</v>
      </c>
      <c r="B2265" s="281">
        <v>7692958</v>
      </c>
      <c r="C2265" s="281">
        <v>3669730</v>
      </c>
      <c r="D2265" s="281">
        <v>1060733</v>
      </c>
      <c r="E2265" s="281">
        <v>725849</v>
      </c>
      <c r="F2265" s="281">
        <v>1428784</v>
      </c>
      <c r="G2265" s="281">
        <v>241000</v>
      </c>
      <c r="H2265" s="281">
        <v>14819054</v>
      </c>
    </row>
    <row r="2266" spans="1:1614" ht="14.45" x14ac:dyDescent="0.35">
      <c r="A2266" s="254" t="s">
        <v>645</v>
      </c>
      <c r="B2266" s="281">
        <v>4878391</v>
      </c>
      <c r="C2266" s="281">
        <v>3445174</v>
      </c>
      <c r="D2266" s="281">
        <v>1579274</v>
      </c>
      <c r="E2266" s="281">
        <v>974338</v>
      </c>
      <c r="F2266" s="281">
        <v>1939628</v>
      </c>
      <c r="G2266" s="281">
        <v>372029</v>
      </c>
      <c r="H2266" s="281">
        <v>13188834</v>
      </c>
    </row>
    <row r="2267" spans="1:1614" ht="14.45" x14ac:dyDescent="0.35">
      <c r="A2267" s="254" t="s">
        <v>646</v>
      </c>
      <c r="B2267" s="281">
        <v>7254240</v>
      </c>
      <c r="C2267" s="281">
        <v>3972619</v>
      </c>
      <c r="D2267" s="281">
        <v>1674490</v>
      </c>
      <c r="E2267" s="281">
        <v>1019870</v>
      </c>
      <c r="F2267" s="281">
        <v>1858063</v>
      </c>
      <c r="G2267" s="281">
        <v>369576</v>
      </c>
      <c r="H2267" s="281">
        <v>16148858</v>
      </c>
    </row>
    <row r="2268" spans="1:1614" ht="14.45" x14ac:dyDescent="0.35">
      <c r="A2268" s="254" t="s">
        <v>647</v>
      </c>
      <c r="B2268" s="281">
        <v>5456972</v>
      </c>
      <c r="C2268" s="281">
        <v>4917908</v>
      </c>
      <c r="D2268" s="281">
        <v>2016574</v>
      </c>
      <c r="E2268" s="281">
        <v>959286</v>
      </c>
      <c r="F2268" s="281">
        <v>2108634</v>
      </c>
      <c r="G2268" s="281">
        <v>273387</v>
      </c>
      <c r="H2268" s="281">
        <v>15732761</v>
      </c>
    </row>
    <row r="2269" spans="1:1614" ht="14.45" x14ac:dyDescent="0.35">
      <c r="A2269" s="254" t="s">
        <v>858</v>
      </c>
      <c r="B2269" s="281">
        <v>4924796</v>
      </c>
      <c r="C2269" s="281">
        <v>3815655</v>
      </c>
      <c r="D2269" s="281">
        <v>1053117</v>
      </c>
      <c r="E2269" s="281">
        <v>1641139</v>
      </c>
      <c r="F2269" s="281">
        <v>1682836</v>
      </c>
      <c r="G2269" s="281">
        <v>285300</v>
      </c>
      <c r="H2269" s="281">
        <v>13402843</v>
      </c>
    </row>
    <row r="2270" spans="1:1614" ht="14.45" x14ac:dyDescent="0.35">
      <c r="A2270" s="254" t="s">
        <v>649</v>
      </c>
      <c r="B2270" s="281">
        <v>4415362</v>
      </c>
      <c r="C2270" s="281">
        <v>3508047</v>
      </c>
      <c r="D2270" s="281">
        <v>583517</v>
      </c>
      <c r="E2270" s="281">
        <v>1072749</v>
      </c>
      <c r="F2270" s="281">
        <v>1710674</v>
      </c>
      <c r="G2270" s="281">
        <v>193029</v>
      </c>
      <c r="H2270" s="281">
        <v>11483378</v>
      </c>
    </row>
    <row r="2271" spans="1:1614" ht="14.45" x14ac:dyDescent="0.35">
      <c r="A2271" s="254" t="s">
        <v>650</v>
      </c>
      <c r="B2271" s="281">
        <v>7498135</v>
      </c>
      <c r="C2271" s="281">
        <v>4440584</v>
      </c>
      <c r="D2271" s="281">
        <v>605931</v>
      </c>
      <c r="E2271" s="281">
        <v>995388</v>
      </c>
      <c r="F2271" s="281">
        <v>2082305</v>
      </c>
      <c r="G2271" s="281">
        <v>196232</v>
      </c>
      <c r="H2271" s="281">
        <v>15818575</v>
      </c>
    </row>
    <row r="2272" spans="1:1614" ht="14.45" x14ac:dyDescent="0.35">
      <c r="A2272" s="254" t="s">
        <v>651</v>
      </c>
      <c r="B2272" s="281">
        <v>7147185</v>
      </c>
      <c r="C2272" s="281">
        <v>3425932</v>
      </c>
      <c r="D2272" s="281">
        <v>683673</v>
      </c>
      <c r="E2272" s="281">
        <v>1008530</v>
      </c>
      <c r="F2272" s="281">
        <v>2243243</v>
      </c>
      <c r="G2272" s="281">
        <v>298369</v>
      </c>
      <c r="H2272" s="281">
        <v>14806932</v>
      </c>
    </row>
    <row r="2273" spans="1:8" ht="14.45" x14ac:dyDescent="0.35">
      <c r="A2273" s="254" t="s">
        <v>652</v>
      </c>
      <c r="B2273" s="281">
        <v>9171782</v>
      </c>
      <c r="C2273" s="281">
        <v>4378287</v>
      </c>
      <c r="D2273" s="281">
        <v>977872</v>
      </c>
      <c r="E2273" s="281">
        <v>764749</v>
      </c>
      <c r="F2273" s="281">
        <v>2062932</v>
      </c>
      <c r="G2273" s="281">
        <v>313239</v>
      </c>
      <c r="H2273" s="281">
        <v>17668861</v>
      </c>
    </row>
    <row r="2274" spans="1:8" ht="14.45" x14ac:dyDescent="0.35">
      <c r="A2274" s="254" t="s">
        <v>859</v>
      </c>
      <c r="B2274" s="281">
        <v>7420793</v>
      </c>
      <c r="C2274" s="281">
        <v>3920301</v>
      </c>
      <c r="D2274" s="281">
        <v>896399</v>
      </c>
      <c r="E2274" s="281">
        <v>927284</v>
      </c>
      <c r="F2274" s="281">
        <v>1749483</v>
      </c>
      <c r="G2274" s="281">
        <v>337769</v>
      </c>
      <c r="H2274" s="281">
        <v>15252029</v>
      </c>
    </row>
    <row r="2275" spans="1:8" ht="14.45" x14ac:dyDescent="0.35">
      <c r="A2275" s="254" t="s">
        <v>654</v>
      </c>
      <c r="B2275" s="281">
        <v>4862276</v>
      </c>
      <c r="C2275" s="281">
        <v>2384118</v>
      </c>
      <c r="D2275" s="281">
        <v>630682</v>
      </c>
      <c r="E2275" s="281">
        <v>896501</v>
      </c>
      <c r="F2275" s="281">
        <v>1748653</v>
      </c>
      <c r="G2275" s="281">
        <v>207063</v>
      </c>
      <c r="H2275" s="281">
        <v>10729293</v>
      </c>
    </row>
    <row r="2276" spans="1:8" ht="14.45" x14ac:dyDescent="0.35">
      <c r="A2276" s="254" t="s">
        <v>655</v>
      </c>
      <c r="B2276" s="281">
        <v>5913631</v>
      </c>
      <c r="C2276" s="281">
        <v>3173909</v>
      </c>
      <c r="D2276" s="281">
        <v>705924</v>
      </c>
      <c r="E2276" s="281">
        <v>1003180</v>
      </c>
      <c r="F2276" s="281">
        <v>2171215</v>
      </c>
      <c r="G2276" s="281">
        <v>346155</v>
      </c>
      <c r="H2276" s="281">
        <v>13314014</v>
      </c>
    </row>
    <row r="2277" spans="1:8" ht="14.45" x14ac:dyDescent="0.35">
      <c r="A2277" s="254" t="s">
        <v>656</v>
      </c>
      <c r="B2277" s="281">
        <v>4156027</v>
      </c>
      <c r="C2277" s="281">
        <v>2347783</v>
      </c>
      <c r="D2277" s="281">
        <v>737991</v>
      </c>
      <c r="E2277" s="281">
        <v>1002659</v>
      </c>
      <c r="F2277" s="281">
        <v>1940250</v>
      </c>
      <c r="G2277" s="281">
        <v>259541</v>
      </c>
      <c r="H2277" s="281">
        <v>10444251</v>
      </c>
    </row>
    <row r="2278" spans="1:8" ht="14.45" x14ac:dyDescent="0.35">
      <c r="A2278" s="254" t="s">
        <v>657</v>
      </c>
      <c r="B2278" s="281">
        <v>6148482</v>
      </c>
      <c r="C2278" s="281">
        <v>3545208</v>
      </c>
      <c r="D2278" s="281">
        <v>919335</v>
      </c>
      <c r="E2278" s="281">
        <v>1089391</v>
      </c>
      <c r="F2278" s="281">
        <v>1938813</v>
      </c>
      <c r="G2278" s="281">
        <v>501180</v>
      </c>
      <c r="H2278" s="281">
        <v>14142409</v>
      </c>
    </row>
    <row r="2279" spans="1:8" ht="14.45" x14ac:dyDescent="0.35">
      <c r="A2279" s="254" t="s">
        <v>860</v>
      </c>
      <c r="B2279" s="281">
        <v>7013664</v>
      </c>
      <c r="C2279" s="281">
        <v>3384889</v>
      </c>
      <c r="D2279" s="281">
        <v>802205</v>
      </c>
      <c r="E2279" s="281">
        <v>1188878</v>
      </c>
      <c r="F2279" s="281">
        <v>1930660</v>
      </c>
      <c r="G2279" s="281">
        <v>319480</v>
      </c>
      <c r="H2279" s="281">
        <v>14639776</v>
      </c>
    </row>
    <row r="2280" spans="1:8" ht="14.45" x14ac:dyDescent="0.35">
      <c r="A2280" s="254" t="s">
        <v>659</v>
      </c>
      <c r="B2280" s="281">
        <v>5215330</v>
      </c>
      <c r="C2280" s="281">
        <v>3714720</v>
      </c>
      <c r="D2280" s="281">
        <v>620927</v>
      </c>
      <c r="E2280" s="281">
        <v>1014909</v>
      </c>
      <c r="F2280" s="281">
        <v>1474042</v>
      </c>
      <c r="G2280" s="281">
        <v>333104</v>
      </c>
      <c r="H2280" s="281">
        <v>12373032</v>
      </c>
    </row>
    <row r="2281" spans="1:8" ht="14.45" x14ac:dyDescent="0.35">
      <c r="A2281" s="254" t="s">
        <v>660</v>
      </c>
      <c r="B2281" s="281">
        <v>6111654</v>
      </c>
      <c r="C2281" s="281">
        <v>3818205</v>
      </c>
      <c r="D2281" s="281">
        <v>768769</v>
      </c>
      <c r="E2281" s="281">
        <v>1052651</v>
      </c>
      <c r="F2281" s="281">
        <v>1664214</v>
      </c>
      <c r="G2281" s="281">
        <v>249248</v>
      </c>
      <c r="H2281" s="281">
        <v>13664741</v>
      </c>
    </row>
    <row r="2282" spans="1:8" ht="14.45" x14ac:dyDescent="0.35">
      <c r="A2282" s="254" t="s">
        <v>661</v>
      </c>
      <c r="B2282" s="281">
        <v>6413431</v>
      </c>
      <c r="C2282" s="281">
        <v>3607785</v>
      </c>
      <c r="D2282" s="281">
        <v>740233</v>
      </c>
      <c r="E2282" s="281">
        <v>1640425</v>
      </c>
      <c r="F2282" s="281">
        <v>1753902</v>
      </c>
      <c r="G2282" s="281">
        <v>353352</v>
      </c>
      <c r="H2282" s="281">
        <v>14509128</v>
      </c>
    </row>
    <row r="2283" spans="1:8" ht="14.45" x14ac:dyDescent="0.35">
      <c r="A2283" s="269" t="s">
        <v>962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ht="14.45" x14ac:dyDescent="0.35">
      <c r="A2284" s="270" t="s">
        <v>963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  <row r="2286" spans="1:8" ht="14.45" x14ac:dyDescent="0.35">
      <c r="A2286" s="254" t="s">
        <v>863</v>
      </c>
      <c r="B2286" s="281">
        <v>6413704</v>
      </c>
      <c r="C2286" s="281">
        <v>3483227</v>
      </c>
      <c r="D2286" s="281">
        <v>698225</v>
      </c>
      <c r="E2286" s="281">
        <v>1267947</v>
      </c>
      <c r="F2286" s="281">
        <v>2335499</v>
      </c>
      <c r="G2286" s="281">
        <v>230826</v>
      </c>
      <c r="H2286" s="281">
        <v>14429428</v>
      </c>
    </row>
    <row r="2287" spans="1:8" ht="14.45" x14ac:dyDescent="0.35">
      <c r="A2287" s="254" t="s">
        <v>864</v>
      </c>
      <c r="B2287" s="281">
        <v>11660605</v>
      </c>
      <c r="C2287" s="281">
        <v>4237978</v>
      </c>
      <c r="D2287" s="281">
        <v>1016430</v>
      </c>
      <c r="E2287" s="281">
        <v>1231039</v>
      </c>
      <c r="F2287" s="281">
        <v>1865642</v>
      </c>
      <c r="G2287" s="281">
        <v>403917</v>
      </c>
      <c r="H2287" s="281">
        <v>20415611</v>
      </c>
    </row>
    <row r="2288" spans="1:8" ht="14.45" x14ac:dyDescent="0.35">
      <c r="A2288" s="254" t="s">
        <v>766</v>
      </c>
      <c r="B2288" s="281">
        <v>4720588</v>
      </c>
      <c r="C2288" s="281">
        <v>2898459</v>
      </c>
      <c r="D2288" s="281">
        <v>668433</v>
      </c>
      <c r="E2288" s="281">
        <v>886787</v>
      </c>
      <c r="F2288" s="281">
        <v>1425017</v>
      </c>
      <c r="G2288" s="281">
        <v>296998</v>
      </c>
      <c r="H2288" s="281">
        <v>10896282</v>
      </c>
    </row>
    <row r="2289" spans="1:8" ht="14.45" x14ac:dyDescent="0.35">
      <c r="A2289" s="254" t="s">
        <v>767</v>
      </c>
      <c r="B2289" s="281">
        <v>4449389</v>
      </c>
      <c r="C2289" s="281">
        <v>2563140</v>
      </c>
      <c r="D2289" s="281">
        <v>597485</v>
      </c>
      <c r="E2289" s="281">
        <v>1274669</v>
      </c>
      <c r="F2289" s="281">
        <v>2166114</v>
      </c>
      <c r="G2289" s="281">
        <v>315699</v>
      </c>
      <c r="H2289" s="281">
        <v>11366496</v>
      </c>
    </row>
    <row r="2290" spans="1:8" ht="14.45" x14ac:dyDescent="0.35">
      <c r="A2290" s="254" t="s">
        <v>768</v>
      </c>
      <c r="B2290" s="281">
        <v>4781787</v>
      </c>
      <c r="C2290" s="281">
        <v>3216974</v>
      </c>
      <c r="D2290" s="281">
        <v>715901</v>
      </c>
      <c r="E2290" s="281">
        <v>1129372</v>
      </c>
      <c r="F2290" s="281">
        <v>2492549</v>
      </c>
      <c r="G2290" s="281">
        <v>271564</v>
      </c>
      <c r="H2290" s="281">
        <v>12608147</v>
      </c>
    </row>
    <row r="2291" spans="1:8" ht="14.45" x14ac:dyDescent="0.35">
      <c r="A2291" s="254" t="s">
        <v>865</v>
      </c>
      <c r="B2291" s="281">
        <v>6346932</v>
      </c>
      <c r="C2291" s="281">
        <v>3084973</v>
      </c>
      <c r="D2291" s="281">
        <v>746750</v>
      </c>
      <c r="E2291" s="281">
        <v>1149043</v>
      </c>
      <c r="F2291" s="281">
        <v>2429259</v>
      </c>
      <c r="G2291" s="281">
        <v>303185</v>
      </c>
      <c r="H2291" s="281">
        <v>14060142</v>
      </c>
    </row>
    <row r="2292" spans="1:8" ht="14.45" x14ac:dyDescent="0.35">
      <c r="A2292" s="254" t="s">
        <v>866</v>
      </c>
      <c r="B2292" s="281">
        <v>4647341</v>
      </c>
      <c r="C2292" s="281">
        <v>2422206</v>
      </c>
      <c r="D2292" s="281">
        <v>787660</v>
      </c>
      <c r="E2292" s="281">
        <v>1728355</v>
      </c>
      <c r="F2292" s="281">
        <v>2347756</v>
      </c>
      <c r="G2292" s="281">
        <v>337093</v>
      </c>
      <c r="H2292" s="281">
        <v>12270411</v>
      </c>
    </row>
    <row r="2293" spans="1:8" ht="14.45" x14ac:dyDescent="0.35">
      <c r="A2293" s="254" t="s">
        <v>771</v>
      </c>
      <c r="B2293" s="281">
        <v>697245</v>
      </c>
      <c r="C2293" s="281">
        <v>1367465</v>
      </c>
      <c r="D2293" s="281">
        <v>369678</v>
      </c>
      <c r="E2293" s="281">
        <v>916896</v>
      </c>
      <c r="F2293" s="281">
        <v>1954668</v>
      </c>
      <c r="G2293" s="281">
        <v>247500</v>
      </c>
      <c r="H2293" s="281">
        <v>5553452</v>
      </c>
    </row>
    <row r="2294" spans="1:8" ht="14.45" x14ac:dyDescent="0.35">
      <c r="A2294" s="254" t="s">
        <v>772</v>
      </c>
      <c r="B2294" s="281">
        <v>4054503</v>
      </c>
      <c r="C2294" s="281">
        <v>2456737</v>
      </c>
      <c r="D2294" s="281">
        <v>693788</v>
      </c>
      <c r="E2294" s="281">
        <v>1454130</v>
      </c>
      <c r="F2294" s="281">
        <v>2578418</v>
      </c>
      <c r="G2294" s="281">
        <v>305229</v>
      </c>
      <c r="H2294" s="281">
        <v>11542805</v>
      </c>
    </row>
    <row r="2295" spans="1:8" ht="14.45" x14ac:dyDescent="0.35">
      <c r="A2295" s="254" t="s">
        <v>773</v>
      </c>
      <c r="B2295" s="281">
        <v>8255293</v>
      </c>
      <c r="C2295" s="281">
        <v>2850196</v>
      </c>
      <c r="D2295" s="281">
        <v>843693</v>
      </c>
      <c r="E2295" s="281">
        <v>1085632</v>
      </c>
      <c r="F2295" s="281">
        <v>1951819</v>
      </c>
      <c r="G2295" s="281">
        <v>416987</v>
      </c>
      <c r="H2295" s="281">
        <v>15403620</v>
      </c>
    </row>
    <row r="2296" spans="1:8" ht="14.45" x14ac:dyDescent="0.35">
      <c r="A2296" s="254" t="s">
        <v>867</v>
      </c>
      <c r="B2296" s="281">
        <v>6143270</v>
      </c>
      <c r="C2296" s="281">
        <v>2832329</v>
      </c>
      <c r="D2296" s="281">
        <v>886055</v>
      </c>
      <c r="E2296" s="281">
        <v>922731</v>
      </c>
      <c r="F2296" s="281">
        <v>2440787</v>
      </c>
      <c r="G2296" s="281">
        <v>368259</v>
      </c>
      <c r="H2296" s="281">
        <v>13593431</v>
      </c>
    </row>
    <row r="2297" spans="1:8" ht="14.45" x14ac:dyDescent="0.35">
      <c r="A2297" s="254" t="s">
        <v>868</v>
      </c>
      <c r="B2297" s="281">
        <v>3651826</v>
      </c>
      <c r="C2297" s="281">
        <v>2399884</v>
      </c>
      <c r="D2297" s="281">
        <v>545640</v>
      </c>
      <c r="E2297" s="281">
        <v>1058829</v>
      </c>
      <c r="F2297" s="281">
        <v>1659473</v>
      </c>
      <c r="G2297" s="281">
        <v>247677</v>
      </c>
      <c r="H2297" s="281">
        <v>9563329</v>
      </c>
    </row>
    <row r="2298" spans="1:8" ht="14.45" x14ac:dyDescent="0.35">
      <c r="A2298" s="254" t="s">
        <v>776</v>
      </c>
      <c r="B2298" s="281">
        <v>4226474</v>
      </c>
      <c r="C2298" s="281">
        <v>2048063</v>
      </c>
      <c r="D2298" s="281">
        <v>492002</v>
      </c>
      <c r="E2298" s="281">
        <v>1058996</v>
      </c>
      <c r="F2298" s="281">
        <v>1622654</v>
      </c>
      <c r="G2298" s="281">
        <v>238150</v>
      </c>
      <c r="H2298" s="281">
        <v>9686339</v>
      </c>
    </row>
    <row r="2299" spans="1:8" ht="14.45" x14ac:dyDescent="0.35">
      <c r="A2299" s="254" t="s">
        <v>777</v>
      </c>
      <c r="B2299" s="281">
        <v>4665105</v>
      </c>
      <c r="C2299" s="281">
        <v>2039158</v>
      </c>
      <c r="D2299" s="281">
        <v>531891</v>
      </c>
      <c r="E2299" s="281">
        <v>1217384</v>
      </c>
      <c r="F2299" s="281">
        <v>2025370</v>
      </c>
      <c r="G2299" s="281">
        <v>278111</v>
      </c>
      <c r="H2299" s="281">
        <v>10757019</v>
      </c>
    </row>
    <row r="2300" spans="1:8" ht="14.45" x14ac:dyDescent="0.35">
      <c r="A2300" s="254" t="s">
        <v>778</v>
      </c>
      <c r="B2300" s="281">
        <v>4349811</v>
      </c>
      <c r="C2300" s="281">
        <v>2849893</v>
      </c>
      <c r="D2300" s="281">
        <v>548470</v>
      </c>
      <c r="E2300" s="281">
        <v>1341771</v>
      </c>
      <c r="F2300" s="281">
        <v>1916711</v>
      </c>
      <c r="G2300" s="281">
        <v>282580</v>
      </c>
      <c r="H2300" s="281">
        <v>11289236</v>
      </c>
    </row>
    <row r="2301" spans="1:8" ht="14.45" x14ac:dyDescent="0.35">
      <c r="A2301" s="254" t="s">
        <v>869</v>
      </c>
      <c r="B2301" s="281">
        <v>5713605</v>
      </c>
      <c r="C2301" s="281">
        <v>3366009</v>
      </c>
      <c r="D2301" s="281">
        <v>1093949</v>
      </c>
      <c r="E2301" s="281">
        <v>1104649</v>
      </c>
      <c r="F2301" s="281">
        <v>2491589</v>
      </c>
      <c r="G2301" s="281">
        <v>272378</v>
      </c>
      <c r="H2301" s="281">
        <v>14042179</v>
      </c>
    </row>
    <row r="2302" spans="1:8" ht="14.45" x14ac:dyDescent="0.35">
      <c r="A2302" s="254" t="s">
        <v>870</v>
      </c>
      <c r="B2302" s="281">
        <v>6650394</v>
      </c>
      <c r="C2302" s="281">
        <v>3623886</v>
      </c>
      <c r="D2302" s="281">
        <v>1052968</v>
      </c>
      <c r="E2302" s="281">
        <v>1259831</v>
      </c>
      <c r="F2302" s="281">
        <v>2001246</v>
      </c>
      <c r="G2302" s="281">
        <v>369984</v>
      </c>
      <c r="H2302" s="281">
        <v>14958309</v>
      </c>
    </row>
    <row r="2303" spans="1:8" ht="14.45" x14ac:dyDescent="0.35">
      <c r="A2303" s="254" t="s">
        <v>781</v>
      </c>
      <c r="B2303" s="281">
        <v>3619403</v>
      </c>
      <c r="C2303" s="281">
        <v>1914330</v>
      </c>
      <c r="D2303" s="281">
        <v>584159</v>
      </c>
      <c r="E2303" s="281">
        <v>1446256</v>
      </c>
      <c r="F2303" s="281">
        <v>2011898</v>
      </c>
      <c r="G2303" s="281">
        <v>205732</v>
      </c>
      <c r="H2303" s="281">
        <v>9781778</v>
      </c>
    </row>
    <row r="2304" spans="1:8" ht="14.45" x14ac:dyDescent="0.35">
      <c r="A2304" s="254" t="s">
        <v>782</v>
      </c>
      <c r="B2304" s="281">
        <v>5853869</v>
      </c>
      <c r="C2304" s="281">
        <v>1979375</v>
      </c>
      <c r="D2304" s="281">
        <v>603741</v>
      </c>
      <c r="E2304" s="281">
        <v>1354890</v>
      </c>
      <c r="F2304" s="281">
        <v>1828567</v>
      </c>
      <c r="G2304" s="281">
        <v>235543</v>
      </c>
      <c r="H2304" s="281">
        <v>11855985</v>
      </c>
    </row>
    <row r="2305" spans="1:8" ht="14.45" x14ac:dyDescent="0.35">
      <c r="A2305" s="254" t="s">
        <v>783</v>
      </c>
      <c r="B2305" s="281">
        <v>9621801</v>
      </c>
      <c r="C2305" s="281">
        <v>3055482</v>
      </c>
      <c r="D2305" s="281">
        <v>979615</v>
      </c>
      <c r="E2305" s="281">
        <v>1270004</v>
      </c>
      <c r="F2305" s="281">
        <v>2254160</v>
      </c>
      <c r="G2305" s="281">
        <v>430329</v>
      </c>
      <c r="H2305" s="281">
        <v>17611391</v>
      </c>
    </row>
    <row r="2306" spans="1:8" ht="14.45" x14ac:dyDescent="0.35">
      <c r="A2306" s="254" t="s">
        <v>871</v>
      </c>
      <c r="B2306" s="281">
        <v>9712222</v>
      </c>
      <c r="C2306" s="281">
        <v>2328792</v>
      </c>
      <c r="D2306" s="281">
        <v>764015</v>
      </c>
      <c r="E2306" s="281">
        <v>1330180</v>
      </c>
      <c r="F2306" s="281">
        <v>1824582</v>
      </c>
      <c r="G2306" s="281">
        <v>345839</v>
      </c>
      <c r="H2306" s="281">
        <v>16305630</v>
      </c>
    </row>
    <row r="2307" spans="1:8" ht="14.45" x14ac:dyDescent="0.35">
      <c r="A2307" s="254" t="s">
        <v>872</v>
      </c>
      <c r="B2307" s="281">
        <v>7453096</v>
      </c>
      <c r="C2307" s="281">
        <v>2790305</v>
      </c>
      <c r="D2307" s="281">
        <v>950098</v>
      </c>
      <c r="E2307" s="281">
        <v>1040600</v>
      </c>
      <c r="F2307" s="281">
        <v>1811801</v>
      </c>
      <c r="G2307" s="281">
        <v>276584</v>
      </c>
      <c r="H2307" s="281">
        <v>14322484</v>
      </c>
    </row>
    <row r="2308" spans="1:8" ht="14.45" x14ac:dyDescent="0.35">
      <c r="A2308" s="269" t="s">
        <v>964</v>
      </c>
      <c r="B2308" s="78">
        <f>SUM(B2286:B2307)</f>
        <v>127688263</v>
      </c>
      <c r="C2308" s="78">
        <f t="shared" ref="C2308:H2308" si="176">SUM(C2286:C2307)</f>
        <v>59808861</v>
      </c>
      <c r="D2308" s="78">
        <f t="shared" si="176"/>
        <v>16170646</v>
      </c>
      <c r="E2308" s="78">
        <f t="shared" si="176"/>
        <v>26529991</v>
      </c>
      <c r="F2308" s="78">
        <f t="shared" si="176"/>
        <v>45435579</v>
      </c>
      <c r="G2308" s="78">
        <f t="shared" si="176"/>
        <v>6680164</v>
      </c>
      <c r="H2308" s="78">
        <f t="shared" si="176"/>
        <v>282313504</v>
      </c>
    </row>
    <row r="2309" spans="1:8" ht="14.45" x14ac:dyDescent="0.35">
      <c r="A2309" s="270" t="s">
        <v>965</v>
      </c>
      <c r="B2309" s="194">
        <f>B2308/22</f>
        <v>5804011.9545454541</v>
      </c>
      <c r="C2309" s="194">
        <f t="shared" ref="C2309:H2309" si="177">C2308/22</f>
        <v>2718584.5909090908</v>
      </c>
      <c r="D2309" s="194">
        <f t="shared" si="177"/>
        <v>735029.36363636365</v>
      </c>
      <c r="E2309" s="194">
        <f t="shared" si="177"/>
        <v>1205908.6818181819</v>
      </c>
      <c r="F2309" s="194">
        <f t="shared" si="177"/>
        <v>2065253.5909090908</v>
      </c>
      <c r="G2309" s="194">
        <f t="shared" si="177"/>
        <v>303643.81818181818</v>
      </c>
      <c r="H2309" s="194">
        <f t="shared" si="177"/>
        <v>12832432</v>
      </c>
    </row>
    <row r="2311" spans="1:8" ht="14.45" x14ac:dyDescent="0.35">
      <c r="A2311" s="254" t="s">
        <v>422</v>
      </c>
      <c r="B2311" s="282">
        <v>5164956</v>
      </c>
      <c r="C2311" s="282">
        <v>2032257</v>
      </c>
      <c r="D2311" s="282">
        <v>507146</v>
      </c>
      <c r="E2311" s="282">
        <v>983532</v>
      </c>
      <c r="F2311" s="282">
        <v>1353172</v>
      </c>
      <c r="G2311" s="282">
        <v>265335</v>
      </c>
      <c r="H2311" s="282">
        <v>10306398</v>
      </c>
    </row>
    <row r="2312" spans="1:8" ht="14.45" x14ac:dyDescent="0.35">
      <c r="A2312" s="254" t="s">
        <v>324</v>
      </c>
      <c r="B2312" s="282">
        <v>5427322</v>
      </c>
      <c r="C2312" s="282">
        <v>2254043</v>
      </c>
      <c r="D2312" s="282">
        <v>647019</v>
      </c>
      <c r="E2312" s="282">
        <v>1218782</v>
      </c>
      <c r="F2312" s="282">
        <v>1941268</v>
      </c>
      <c r="G2312" s="282">
        <v>340232</v>
      </c>
      <c r="H2312" s="282">
        <v>11828666</v>
      </c>
    </row>
    <row r="2313" spans="1:8" ht="14.45" x14ac:dyDescent="0.35">
      <c r="A2313" s="254" t="s">
        <v>323</v>
      </c>
      <c r="B2313" s="282">
        <v>9903170</v>
      </c>
      <c r="C2313" s="282">
        <v>2548886</v>
      </c>
      <c r="D2313" s="282">
        <v>810364</v>
      </c>
      <c r="E2313" s="282">
        <v>1354052</v>
      </c>
      <c r="F2313" s="282">
        <v>2058987</v>
      </c>
      <c r="G2313" s="282">
        <v>348333</v>
      </c>
      <c r="H2313" s="282">
        <v>17023792</v>
      </c>
    </row>
    <row r="2314" spans="1:8" ht="14.45" x14ac:dyDescent="0.35">
      <c r="A2314" s="254" t="s">
        <v>322</v>
      </c>
      <c r="B2314" s="282">
        <v>8660606</v>
      </c>
      <c r="C2314" s="282">
        <v>2513833</v>
      </c>
      <c r="D2314" s="282">
        <v>807871</v>
      </c>
      <c r="E2314" s="282">
        <v>1639996</v>
      </c>
      <c r="F2314" s="282">
        <v>2177468</v>
      </c>
      <c r="G2314" s="282">
        <v>393504</v>
      </c>
      <c r="H2314" s="282">
        <v>16193278</v>
      </c>
    </row>
    <row r="2315" spans="1:8" ht="14.45" x14ac:dyDescent="0.35">
      <c r="A2315" s="254" t="s">
        <v>321</v>
      </c>
      <c r="B2315" s="282">
        <v>12984380</v>
      </c>
      <c r="C2315" s="282">
        <v>2999349</v>
      </c>
      <c r="D2315" s="282">
        <v>1112911</v>
      </c>
      <c r="E2315" s="282">
        <v>1403845</v>
      </c>
      <c r="F2315" s="282">
        <v>2133152</v>
      </c>
      <c r="G2315" s="282">
        <v>479110</v>
      </c>
      <c r="H2315" s="282">
        <v>21112747</v>
      </c>
    </row>
    <row r="2316" spans="1:8" ht="14.45" x14ac:dyDescent="0.35">
      <c r="A2316" s="254" t="s">
        <v>968</v>
      </c>
      <c r="B2316" s="282">
        <v>7138029</v>
      </c>
      <c r="C2316" s="282">
        <v>2807338</v>
      </c>
      <c r="D2316" s="282">
        <v>741058</v>
      </c>
      <c r="E2316" s="282">
        <v>1541226</v>
      </c>
      <c r="F2316" s="282">
        <v>2125610</v>
      </c>
      <c r="G2316" s="282">
        <v>362223</v>
      </c>
      <c r="H2316" s="282">
        <v>14715484</v>
      </c>
    </row>
    <row r="2317" spans="1:8" ht="14.45" x14ac:dyDescent="0.35">
      <c r="A2317" s="254" t="s">
        <v>319</v>
      </c>
      <c r="B2317" s="282">
        <v>5673133</v>
      </c>
      <c r="C2317" s="282">
        <v>2054054</v>
      </c>
      <c r="D2317" s="282">
        <v>616967</v>
      </c>
      <c r="E2317" s="282">
        <v>2489073</v>
      </c>
      <c r="F2317" s="282">
        <v>1956589</v>
      </c>
      <c r="G2317" s="282">
        <v>416344</v>
      </c>
      <c r="H2317" s="282">
        <v>13206160</v>
      </c>
    </row>
    <row r="2318" spans="1:8" ht="14.45" x14ac:dyDescent="0.35">
      <c r="A2318" s="254" t="s">
        <v>318</v>
      </c>
      <c r="B2318" s="282">
        <v>1176382</v>
      </c>
      <c r="C2318" s="282">
        <v>1834416</v>
      </c>
      <c r="D2318" s="282">
        <v>570681</v>
      </c>
      <c r="E2318" s="282">
        <v>1606178</v>
      </c>
      <c r="F2318" s="282">
        <v>2413772</v>
      </c>
      <c r="G2318" s="282">
        <v>439093</v>
      </c>
      <c r="H2318" s="282">
        <v>8040522</v>
      </c>
    </row>
    <row r="2319" spans="1:8" ht="14.45" x14ac:dyDescent="0.35">
      <c r="A2319" s="254" t="s">
        <v>317</v>
      </c>
      <c r="B2319" s="282">
        <v>5257965</v>
      </c>
      <c r="C2319" s="282">
        <v>3040901</v>
      </c>
      <c r="D2319" s="282">
        <v>872440</v>
      </c>
      <c r="E2319" s="282">
        <v>1556946</v>
      </c>
      <c r="F2319" s="282">
        <v>2414709</v>
      </c>
      <c r="G2319" s="282">
        <v>543572</v>
      </c>
      <c r="H2319" s="282">
        <v>13686533</v>
      </c>
    </row>
    <row r="2320" spans="1:8" ht="14.45" x14ac:dyDescent="0.35">
      <c r="A2320" s="254" t="s">
        <v>316</v>
      </c>
      <c r="B2320" s="282">
        <v>5231563</v>
      </c>
      <c r="C2320" s="282">
        <v>3817251</v>
      </c>
      <c r="D2320" s="282">
        <v>713684</v>
      </c>
      <c r="E2320" s="282">
        <v>1109337</v>
      </c>
      <c r="F2320" s="282">
        <v>2306560</v>
      </c>
      <c r="G2320" s="282">
        <v>325923</v>
      </c>
      <c r="H2320" s="282">
        <v>13504318</v>
      </c>
    </row>
    <row r="2321" spans="1:8" ht="14.45" x14ac:dyDescent="0.35">
      <c r="A2321" s="254" t="s">
        <v>424</v>
      </c>
      <c r="B2321" s="282">
        <v>5316976</v>
      </c>
      <c r="C2321" s="282">
        <v>2942718</v>
      </c>
      <c r="D2321" s="282">
        <v>614076</v>
      </c>
      <c r="E2321" s="282">
        <v>1013676</v>
      </c>
      <c r="F2321" s="282">
        <v>2391436</v>
      </c>
      <c r="G2321" s="282">
        <v>373457</v>
      </c>
      <c r="H2321" s="282">
        <v>12652339</v>
      </c>
    </row>
    <row r="2322" spans="1:8" ht="14.45" x14ac:dyDescent="0.35">
      <c r="A2322" s="254" t="s">
        <v>314</v>
      </c>
      <c r="B2322" s="282">
        <v>6116234</v>
      </c>
      <c r="C2322" s="282">
        <v>2779778</v>
      </c>
      <c r="D2322" s="282">
        <v>675789</v>
      </c>
      <c r="E2322" s="282">
        <v>1280559</v>
      </c>
      <c r="F2322" s="282">
        <v>2064694</v>
      </c>
      <c r="G2322" s="282">
        <v>442279</v>
      </c>
      <c r="H2322" s="282">
        <v>13359333</v>
      </c>
    </row>
    <row r="2323" spans="1:8" ht="14.45" x14ac:dyDescent="0.35">
      <c r="A2323" s="254" t="s">
        <v>313</v>
      </c>
      <c r="B2323" s="282">
        <v>5877607</v>
      </c>
      <c r="C2323" s="282">
        <v>2610722</v>
      </c>
      <c r="D2323" s="282">
        <v>664114</v>
      </c>
      <c r="E2323" s="282">
        <v>1604377</v>
      </c>
      <c r="F2323" s="282">
        <v>1904057</v>
      </c>
      <c r="G2323" s="282">
        <v>389642</v>
      </c>
      <c r="H2323" s="282">
        <v>13050519</v>
      </c>
    </row>
    <row r="2324" spans="1:8" ht="14.45" x14ac:dyDescent="0.35">
      <c r="A2324" s="254" t="s">
        <v>312</v>
      </c>
      <c r="B2324" s="282">
        <v>6412249</v>
      </c>
      <c r="C2324" s="282">
        <v>2245400</v>
      </c>
      <c r="D2324" s="282">
        <v>854392</v>
      </c>
      <c r="E2324" s="282">
        <v>1235824</v>
      </c>
      <c r="F2324" s="282">
        <v>2090087</v>
      </c>
      <c r="G2324" s="282">
        <v>456612</v>
      </c>
      <c r="H2324" s="282">
        <v>13294564</v>
      </c>
    </row>
    <row r="2325" spans="1:8" ht="14.45" x14ac:dyDescent="0.35">
      <c r="A2325" s="254" t="s">
        <v>311</v>
      </c>
      <c r="B2325" s="282">
        <v>6508649</v>
      </c>
      <c r="C2325" s="282">
        <v>2209278</v>
      </c>
      <c r="D2325" s="282">
        <v>738392</v>
      </c>
      <c r="E2325" s="282">
        <v>1370507</v>
      </c>
      <c r="F2325" s="282">
        <v>2100596</v>
      </c>
      <c r="G2325" s="282">
        <v>436217</v>
      </c>
      <c r="H2325" s="282">
        <v>13363639</v>
      </c>
    </row>
    <row r="2326" spans="1:8" ht="14.45" x14ac:dyDescent="0.35">
      <c r="A2326" s="254" t="s">
        <v>425</v>
      </c>
      <c r="B2326" s="282">
        <v>10346672</v>
      </c>
      <c r="C2326" s="282">
        <v>1564424</v>
      </c>
      <c r="D2326" s="282">
        <v>672189</v>
      </c>
      <c r="E2326" s="282">
        <v>1467175</v>
      </c>
      <c r="F2326" s="282">
        <v>1896968</v>
      </c>
      <c r="G2326" s="282">
        <v>531646</v>
      </c>
      <c r="H2326" s="282">
        <v>16479074</v>
      </c>
    </row>
    <row r="2327" spans="1:8" ht="14.45" x14ac:dyDescent="0.35">
      <c r="A2327" s="254" t="s">
        <v>309</v>
      </c>
      <c r="B2327" s="282">
        <v>12406382</v>
      </c>
      <c r="C2327" s="282">
        <v>2381223</v>
      </c>
      <c r="D2327" s="282">
        <v>698532</v>
      </c>
      <c r="E2327" s="282">
        <v>1380298</v>
      </c>
      <c r="F2327" s="282">
        <v>1912233</v>
      </c>
      <c r="G2327" s="282">
        <v>573973</v>
      </c>
      <c r="H2327" s="282">
        <v>19352641</v>
      </c>
    </row>
    <row r="2328" spans="1:8" ht="14.45" x14ac:dyDescent="0.35">
      <c r="A2328" s="254" t="s">
        <v>308</v>
      </c>
      <c r="B2328" s="282">
        <v>8714236</v>
      </c>
      <c r="C2328" s="282">
        <v>1252735</v>
      </c>
      <c r="D2328" s="282">
        <v>715467</v>
      </c>
      <c r="E2328" s="282">
        <v>1318115</v>
      </c>
      <c r="F2328" s="282">
        <v>1525987</v>
      </c>
      <c r="G2328" s="282">
        <v>521481</v>
      </c>
      <c r="H2328" s="282">
        <v>14048021</v>
      </c>
    </row>
    <row r="2329" spans="1:8" ht="14.45" x14ac:dyDescent="0.35">
      <c r="A2329" s="254" t="s">
        <v>426</v>
      </c>
      <c r="B2329" s="282">
        <v>3805315</v>
      </c>
      <c r="C2329" s="282">
        <v>1191822</v>
      </c>
      <c r="D2329" s="282">
        <v>597405</v>
      </c>
      <c r="E2329" s="282">
        <v>796737</v>
      </c>
      <c r="F2329" s="282">
        <v>936599</v>
      </c>
      <c r="G2329" s="282">
        <v>474830</v>
      </c>
      <c r="H2329" s="282">
        <v>7802708</v>
      </c>
    </row>
    <row r="2330" spans="1:8" ht="14.45" x14ac:dyDescent="0.35">
      <c r="A2330" s="254" t="s">
        <v>427</v>
      </c>
      <c r="B2330" s="282">
        <v>5188957</v>
      </c>
      <c r="C2330" s="282">
        <v>2268018</v>
      </c>
      <c r="D2330" s="282">
        <v>619884</v>
      </c>
      <c r="E2330" s="282">
        <v>1153735</v>
      </c>
      <c r="F2330" s="282">
        <v>1721547</v>
      </c>
      <c r="G2330" s="282">
        <v>272842</v>
      </c>
      <c r="H2330" s="282">
        <v>11224983</v>
      </c>
    </row>
    <row r="2331" spans="1:8" ht="14.45" x14ac:dyDescent="0.35">
      <c r="A2331" s="269" t="s">
        <v>966</v>
      </c>
      <c r="B2331" s="78">
        <f>SUM(B2311:B2330)</f>
        <v>137310783</v>
      </c>
      <c r="C2331" s="78">
        <f>SUM(C2311:C2330)</f>
        <v>47348446</v>
      </c>
      <c r="D2331" s="78">
        <f t="shared" ref="D2331:H2331" si="178">SUM(D2311:D2330)</f>
        <v>14250381</v>
      </c>
      <c r="E2331" s="78">
        <f t="shared" si="178"/>
        <v>27523970</v>
      </c>
      <c r="F2331" s="78">
        <f t="shared" si="178"/>
        <v>39425491</v>
      </c>
      <c r="G2331" s="78">
        <f t="shared" si="178"/>
        <v>8386648</v>
      </c>
      <c r="H2331" s="78">
        <f t="shared" si="178"/>
        <v>274245719</v>
      </c>
    </row>
    <row r="2332" spans="1:8" ht="14.45" x14ac:dyDescent="0.35">
      <c r="A2332" s="270" t="s">
        <v>967</v>
      </c>
      <c r="B2332" s="194">
        <f>B2331/20</f>
        <v>6865539.1500000004</v>
      </c>
      <c r="C2332" s="194">
        <f t="shared" ref="C2332:H2332" si="179">C2331/20</f>
        <v>2367422.2999999998</v>
      </c>
      <c r="D2332" s="194">
        <f t="shared" si="179"/>
        <v>712519.05</v>
      </c>
      <c r="E2332" s="194">
        <f t="shared" si="179"/>
        <v>1376198.5</v>
      </c>
      <c r="F2332" s="194">
        <f t="shared" si="179"/>
        <v>1971274.55</v>
      </c>
      <c r="G2332" s="194">
        <f t="shared" si="179"/>
        <v>419332.4</v>
      </c>
      <c r="H2332" s="194">
        <f t="shared" si="179"/>
        <v>13712285.949999999</v>
      </c>
    </row>
    <row r="2333" spans="1:8" ht="14.45" x14ac:dyDescent="0.35">
      <c r="A2333" s="254"/>
    </row>
    <row r="2334" spans="1:8" ht="14.45" x14ac:dyDescent="0.35">
      <c r="A2334" s="254" t="s">
        <v>432</v>
      </c>
      <c r="B2334" s="282">
        <v>7198482</v>
      </c>
      <c r="C2334" s="282">
        <v>2349135</v>
      </c>
      <c r="D2334" s="282">
        <v>791873</v>
      </c>
      <c r="E2334" s="282">
        <v>1125053</v>
      </c>
      <c r="F2334" s="282">
        <v>1903346</v>
      </c>
      <c r="G2334" s="282">
        <v>276241</v>
      </c>
      <c r="H2334" s="282">
        <v>13644130</v>
      </c>
    </row>
    <row r="2335" spans="1:8" ht="14.45" x14ac:dyDescent="0.35">
      <c r="A2335" s="254" t="str">
        <f t="array" ref="A2335:A2355">[1]!'!Volume by Sector!R240C1:R260C1'</f>
        <v xml:space="preserve">Dec02 </v>
      </c>
      <c r="B2335" s="282">
        <v>6791415</v>
      </c>
      <c r="C2335" s="282">
        <v>2675041</v>
      </c>
      <c r="D2335" s="282">
        <v>934282</v>
      </c>
      <c r="E2335" s="282">
        <v>1141306</v>
      </c>
      <c r="F2335" s="282">
        <v>2432796</v>
      </c>
      <c r="G2335" s="282">
        <v>287483</v>
      </c>
      <c r="H2335" s="282">
        <v>14262323</v>
      </c>
    </row>
    <row r="2336" spans="1:8" ht="14.45" x14ac:dyDescent="0.35">
      <c r="A2336" s="254" t="str">
        <v xml:space="preserve">Dec03 </v>
      </c>
      <c r="B2336" s="282">
        <v>9228472</v>
      </c>
      <c r="C2336" s="282">
        <v>4228145</v>
      </c>
      <c r="D2336" s="282">
        <v>1871239</v>
      </c>
      <c r="E2336" s="282">
        <v>1316365</v>
      </c>
      <c r="F2336" s="282">
        <v>2143568</v>
      </c>
      <c r="G2336" s="282">
        <v>354576</v>
      </c>
      <c r="H2336" s="282">
        <v>19142365</v>
      </c>
    </row>
    <row r="2337" spans="1:8" ht="14.45" x14ac:dyDescent="0.35">
      <c r="A2337" s="254" t="str">
        <v xml:space="preserve">Dec04 </v>
      </c>
      <c r="B2337" s="282">
        <v>9037782</v>
      </c>
      <c r="C2337" s="282">
        <v>3712336</v>
      </c>
      <c r="D2337" s="282">
        <v>1298570</v>
      </c>
      <c r="E2337" s="282">
        <v>1155219</v>
      </c>
      <c r="F2337" s="282">
        <v>1921568</v>
      </c>
      <c r="G2337" s="282">
        <v>428209</v>
      </c>
      <c r="H2337" s="282">
        <v>17553684</v>
      </c>
    </row>
    <row r="2338" spans="1:8" ht="14.45" x14ac:dyDescent="0.35">
      <c r="A2338" s="254" t="str">
        <v xml:space="preserve">Dec07 </v>
      </c>
      <c r="B2338" s="282">
        <v>5166969</v>
      </c>
      <c r="C2338" s="282">
        <v>2680120</v>
      </c>
      <c r="D2338" s="282">
        <v>977178</v>
      </c>
      <c r="E2338" s="282">
        <v>1323323</v>
      </c>
      <c r="F2338" s="282">
        <v>2908166</v>
      </c>
      <c r="G2338" s="282">
        <v>257040</v>
      </c>
      <c r="H2338" s="282">
        <v>13312796</v>
      </c>
    </row>
    <row r="2339" spans="1:8" ht="14.45" x14ac:dyDescent="0.35">
      <c r="A2339" s="254" t="str">
        <v xml:space="preserve">Dec08 </v>
      </c>
      <c r="B2339" s="282">
        <v>6139586</v>
      </c>
      <c r="C2339" s="282">
        <v>3333716</v>
      </c>
      <c r="D2339" s="282">
        <v>1178486</v>
      </c>
      <c r="E2339" s="282">
        <v>1132972</v>
      </c>
      <c r="F2339" s="282">
        <v>3375638</v>
      </c>
      <c r="G2339" s="282">
        <v>275686</v>
      </c>
      <c r="H2339" s="282">
        <v>15436084</v>
      </c>
    </row>
    <row r="2340" spans="1:8" ht="14.45" x14ac:dyDescent="0.35">
      <c r="A2340" s="254" t="str">
        <v xml:space="preserve">Dec09 </v>
      </c>
      <c r="B2340" s="282">
        <v>7321967</v>
      </c>
      <c r="C2340" s="282">
        <v>4650776</v>
      </c>
      <c r="D2340" s="282">
        <v>2160588</v>
      </c>
      <c r="E2340" s="282">
        <v>1213869</v>
      </c>
      <c r="F2340" s="282">
        <v>2793436</v>
      </c>
      <c r="G2340" s="282">
        <v>298168</v>
      </c>
      <c r="H2340" s="282">
        <v>18438804</v>
      </c>
    </row>
    <row r="2341" spans="1:8" ht="14.45" x14ac:dyDescent="0.35">
      <c r="A2341" s="254" t="str">
        <v xml:space="preserve">Dec10 </v>
      </c>
      <c r="B2341" s="282">
        <v>5493569</v>
      </c>
      <c r="C2341" s="282">
        <v>3990672</v>
      </c>
      <c r="D2341" s="282">
        <v>1831563</v>
      </c>
      <c r="E2341" s="282">
        <v>1122138</v>
      </c>
      <c r="F2341" s="282">
        <v>2567792</v>
      </c>
      <c r="G2341" s="282">
        <v>212359</v>
      </c>
      <c r="H2341" s="282">
        <v>15218093</v>
      </c>
    </row>
    <row r="2342" spans="1:8" ht="14.45" x14ac:dyDescent="0.35">
      <c r="A2342" s="254" t="str">
        <v xml:space="preserve">Dec11 </v>
      </c>
      <c r="B2342" s="282">
        <v>9969113</v>
      </c>
      <c r="C2342" s="282">
        <v>6230491</v>
      </c>
      <c r="D2342" s="282">
        <v>1287831</v>
      </c>
      <c r="E2342" s="282">
        <v>1025874</v>
      </c>
      <c r="F2342" s="282">
        <v>2775921</v>
      </c>
      <c r="G2342" s="282">
        <v>347928</v>
      </c>
      <c r="H2342" s="282">
        <v>21637158</v>
      </c>
    </row>
    <row r="2343" spans="1:8" ht="14.45" x14ac:dyDescent="0.35">
      <c r="A2343" s="254" t="str">
        <v xml:space="preserve">Dec14 </v>
      </c>
      <c r="B2343" s="282">
        <v>7058971</v>
      </c>
      <c r="C2343" s="282">
        <v>5822474</v>
      </c>
      <c r="D2343" s="282">
        <v>810553</v>
      </c>
      <c r="E2343" s="282">
        <v>818993</v>
      </c>
      <c r="F2343" s="282">
        <v>2524913</v>
      </c>
      <c r="G2343" s="282">
        <v>264927</v>
      </c>
      <c r="H2343" s="282">
        <v>17300831</v>
      </c>
    </row>
    <row r="2344" spans="1:8" ht="14.45" x14ac:dyDescent="0.35">
      <c r="A2344" s="254" t="str">
        <v xml:space="preserve">Dec15 </v>
      </c>
      <c r="B2344" s="282">
        <v>6823369</v>
      </c>
      <c r="C2344" s="282">
        <v>4770309</v>
      </c>
      <c r="D2344" s="282">
        <v>723125</v>
      </c>
      <c r="E2344" s="282">
        <v>1038635</v>
      </c>
      <c r="F2344" s="282">
        <v>2524837</v>
      </c>
      <c r="G2344" s="282">
        <v>273425</v>
      </c>
      <c r="H2344" s="282">
        <v>16153700</v>
      </c>
    </row>
    <row r="2345" spans="1:8" ht="14.45" x14ac:dyDescent="0.35">
      <c r="A2345" s="254" t="str">
        <v xml:space="preserve">Dec16 </v>
      </c>
      <c r="B2345" s="282">
        <v>9311453</v>
      </c>
      <c r="C2345" s="282">
        <v>4114812</v>
      </c>
      <c r="D2345" s="282">
        <v>938226</v>
      </c>
      <c r="E2345" s="282">
        <v>1216928</v>
      </c>
      <c r="F2345" s="282">
        <v>2573049</v>
      </c>
      <c r="G2345" s="282">
        <v>335211</v>
      </c>
      <c r="H2345" s="282">
        <v>18489679</v>
      </c>
    </row>
    <row r="2346" spans="1:8" ht="14.45" x14ac:dyDescent="0.35">
      <c r="A2346" s="254" t="str">
        <v xml:space="preserve">Dec17 </v>
      </c>
      <c r="B2346" s="282">
        <v>7607236</v>
      </c>
      <c r="C2346" s="282">
        <v>4030743</v>
      </c>
      <c r="D2346" s="282">
        <v>860473</v>
      </c>
      <c r="E2346" s="282">
        <v>1605104</v>
      </c>
      <c r="F2346" s="282">
        <v>2114414</v>
      </c>
      <c r="G2346" s="282">
        <v>374565</v>
      </c>
      <c r="H2346" s="282">
        <v>16592535</v>
      </c>
    </row>
    <row r="2347" spans="1:8" ht="14.45" x14ac:dyDescent="0.35">
      <c r="A2347" s="254" t="str">
        <v xml:space="preserve">Dec18 </v>
      </c>
      <c r="B2347" s="282">
        <v>4872858</v>
      </c>
      <c r="C2347" s="282">
        <v>3700313</v>
      </c>
      <c r="D2347" s="282">
        <v>795998</v>
      </c>
      <c r="E2347" s="282">
        <v>1326337</v>
      </c>
      <c r="F2347" s="282">
        <v>2031631</v>
      </c>
      <c r="G2347" s="282">
        <v>295342</v>
      </c>
      <c r="H2347" s="282">
        <v>13022479</v>
      </c>
    </row>
    <row r="2348" spans="1:8" ht="14.45" x14ac:dyDescent="0.35">
      <c r="A2348" s="254" t="str">
        <v xml:space="preserve">Dec21 </v>
      </c>
      <c r="B2348" s="282">
        <v>3559870</v>
      </c>
      <c r="C2348" s="282">
        <v>2020193</v>
      </c>
      <c r="D2348" s="282">
        <v>483313</v>
      </c>
      <c r="E2348" s="282">
        <v>912922</v>
      </c>
      <c r="F2348" s="282">
        <v>1638163</v>
      </c>
      <c r="G2348" s="282">
        <v>282714</v>
      </c>
      <c r="H2348" s="282">
        <v>8897175</v>
      </c>
    </row>
    <row r="2349" spans="1:8" ht="14.45" x14ac:dyDescent="0.35">
      <c r="A2349" s="254" t="str">
        <v xml:space="preserve">Dec22 </v>
      </c>
      <c r="B2349" s="282">
        <v>3059824</v>
      </c>
      <c r="C2349" s="282">
        <v>1887079</v>
      </c>
      <c r="D2349" s="282">
        <v>460791</v>
      </c>
      <c r="E2349" s="282">
        <v>946549</v>
      </c>
      <c r="F2349" s="282">
        <v>1508676</v>
      </c>
      <c r="G2349" s="282">
        <v>212459</v>
      </c>
      <c r="H2349" s="282">
        <v>8075378</v>
      </c>
    </row>
    <row r="2350" spans="1:8" ht="14.45" x14ac:dyDescent="0.35">
      <c r="A2350" s="254" t="str">
        <v xml:space="preserve">Dec23 </v>
      </c>
      <c r="B2350" s="282">
        <v>2640635</v>
      </c>
      <c r="C2350" s="282">
        <v>1815074</v>
      </c>
      <c r="D2350" s="282">
        <v>420923</v>
      </c>
      <c r="E2350" s="282">
        <v>867132</v>
      </c>
      <c r="F2350" s="282">
        <v>1640318</v>
      </c>
      <c r="G2350" s="282">
        <v>172098</v>
      </c>
      <c r="H2350" s="282">
        <v>7556180</v>
      </c>
    </row>
    <row r="2351" spans="1:8" ht="14.45" x14ac:dyDescent="0.35">
      <c r="A2351" s="254" t="str">
        <v xml:space="preserve">Dec24 </v>
      </c>
      <c r="B2351" s="282">
        <v>1243211</v>
      </c>
      <c r="C2351" s="282">
        <v>690057</v>
      </c>
      <c r="D2351" s="282">
        <v>228756</v>
      </c>
      <c r="E2351" s="282">
        <v>527399</v>
      </c>
      <c r="F2351" s="282">
        <v>836260</v>
      </c>
      <c r="G2351" s="282">
        <v>115095</v>
      </c>
      <c r="H2351" s="282">
        <v>3640778</v>
      </c>
    </row>
    <row r="2352" spans="1:8" ht="14.45" x14ac:dyDescent="0.35">
      <c r="A2352" s="254" t="str">
        <v xml:space="preserve">Dec28 </v>
      </c>
      <c r="B2352" s="282">
        <v>1969215</v>
      </c>
      <c r="C2352" s="282">
        <v>1151482</v>
      </c>
      <c r="D2352" s="282">
        <v>277726</v>
      </c>
      <c r="E2352" s="282">
        <v>767313</v>
      </c>
      <c r="F2352" s="282">
        <v>1247657</v>
      </c>
      <c r="G2352" s="282">
        <v>176157</v>
      </c>
      <c r="H2352" s="282">
        <v>5589550</v>
      </c>
    </row>
    <row r="2353" spans="1:8" ht="14.45" x14ac:dyDescent="0.35">
      <c r="A2353" s="254" t="str">
        <v xml:space="preserve">Dec29 </v>
      </c>
      <c r="B2353" s="282">
        <v>3921545</v>
      </c>
      <c r="C2353" s="282">
        <v>1514293</v>
      </c>
      <c r="D2353" s="282">
        <v>398130</v>
      </c>
      <c r="E2353" s="282">
        <v>832728</v>
      </c>
      <c r="F2353" s="282">
        <v>1335826</v>
      </c>
      <c r="G2353" s="282">
        <v>217663</v>
      </c>
      <c r="H2353" s="282">
        <v>8220185</v>
      </c>
    </row>
    <row r="2354" spans="1:8" ht="14.45" x14ac:dyDescent="0.35">
      <c r="A2354" s="254" t="str">
        <v xml:space="preserve">Dec30 </v>
      </c>
      <c r="B2354" s="282">
        <v>4078346</v>
      </c>
      <c r="C2354" s="282">
        <v>1262425</v>
      </c>
      <c r="D2354" s="282">
        <v>349338</v>
      </c>
      <c r="E2354" s="282">
        <v>769187</v>
      </c>
      <c r="F2354" s="282">
        <v>1184398</v>
      </c>
      <c r="G2354" s="282">
        <v>215845</v>
      </c>
      <c r="H2354" s="282">
        <v>7859539</v>
      </c>
    </row>
    <row r="2355" spans="1:8" ht="14.45" x14ac:dyDescent="0.35">
      <c r="A2355" s="254" t="str">
        <v xml:space="preserve">Dec31 </v>
      </c>
      <c r="B2355" s="282">
        <v>2741033</v>
      </c>
      <c r="C2355" s="282">
        <v>1794471</v>
      </c>
      <c r="D2355" s="282">
        <v>379336</v>
      </c>
      <c r="E2355" s="282">
        <v>530210</v>
      </c>
      <c r="F2355" s="282">
        <v>1226700</v>
      </c>
      <c r="G2355" s="282">
        <v>138022</v>
      </c>
      <c r="H2355" s="282">
        <v>6809772</v>
      </c>
    </row>
    <row r="2356" spans="1:8" ht="14.45" x14ac:dyDescent="0.35">
      <c r="A2356" s="269" t="s">
        <v>969</v>
      </c>
      <c r="B2356" s="217">
        <f>SUM(B2334:B2355)</f>
        <v>125234921</v>
      </c>
      <c r="C2356" s="217">
        <f t="shared" ref="C2356:H2356" si="180">SUM(C2334:C2355)</f>
        <v>68424157</v>
      </c>
      <c r="D2356" s="217">
        <f t="shared" si="180"/>
        <v>19458298</v>
      </c>
      <c r="E2356" s="217">
        <f t="shared" si="180"/>
        <v>22715556</v>
      </c>
      <c r="F2356" s="217">
        <f t="shared" si="180"/>
        <v>45209073</v>
      </c>
      <c r="G2356" s="217">
        <f t="shared" si="180"/>
        <v>5811213</v>
      </c>
      <c r="H2356" s="217">
        <f t="shared" si="180"/>
        <v>286853218</v>
      </c>
    </row>
    <row r="2357" spans="1:8" ht="14.45" x14ac:dyDescent="0.35">
      <c r="A2357" s="270" t="s">
        <v>970</v>
      </c>
      <c r="B2357" s="194">
        <f>B2356/22</f>
        <v>5692496.4090909092</v>
      </c>
      <c r="C2357" s="194">
        <f t="shared" ref="C2357:H2357" si="181">C2356/22</f>
        <v>3110188.9545454546</v>
      </c>
      <c r="D2357" s="194">
        <f t="shared" si="181"/>
        <v>884468.09090909094</v>
      </c>
      <c r="E2357" s="194">
        <f t="shared" si="181"/>
        <v>1032525.2727272727</v>
      </c>
      <c r="F2357" s="194">
        <f t="shared" si="181"/>
        <v>2054957.8636363635</v>
      </c>
      <c r="G2357" s="194">
        <f t="shared" si="181"/>
        <v>264146.04545454547</v>
      </c>
      <c r="H2357" s="194">
        <f t="shared" si="181"/>
        <v>13038782.636363637</v>
      </c>
    </row>
    <row r="2358" spans="1:8" ht="14.45" x14ac:dyDescent="0.35">
      <c r="A2358" s="254"/>
    </row>
    <row r="2359" spans="1:8" ht="21" x14ac:dyDescent="0.5">
      <c r="A2359" s="231">
        <v>2016</v>
      </c>
    </row>
    <row r="2360" spans="1:8" ht="14.45" x14ac:dyDescent="0.35">
      <c r="A2360" s="254" t="s">
        <v>454</v>
      </c>
      <c r="B2360" s="283">
        <v>5362416</v>
      </c>
      <c r="C2360" s="283">
        <v>3803183</v>
      </c>
      <c r="D2360" s="283">
        <v>929038</v>
      </c>
      <c r="E2360" s="283">
        <v>1099870</v>
      </c>
      <c r="F2360" s="283">
        <v>1881631</v>
      </c>
      <c r="G2360" s="283">
        <v>341813</v>
      </c>
      <c r="H2360" s="283">
        <v>13417951</v>
      </c>
    </row>
    <row r="2361" spans="1:8" ht="14.45" x14ac:dyDescent="0.35">
      <c r="A2361" s="254" t="s">
        <v>455</v>
      </c>
      <c r="B2361" s="283">
        <v>5281486</v>
      </c>
      <c r="C2361" s="283">
        <v>2801113</v>
      </c>
      <c r="D2361" s="283">
        <v>739678</v>
      </c>
      <c r="E2361" s="283">
        <v>977111</v>
      </c>
      <c r="F2361" s="283">
        <v>1848794</v>
      </c>
      <c r="G2361" s="283">
        <v>234682</v>
      </c>
      <c r="H2361" s="283">
        <v>11882864</v>
      </c>
    </row>
    <row r="2362" spans="1:8" ht="14.45" x14ac:dyDescent="0.35">
      <c r="A2362" s="254" t="s">
        <v>456</v>
      </c>
      <c r="B2362" s="283">
        <v>8159018</v>
      </c>
      <c r="C2362" s="283">
        <v>3535828</v>
      </c>
      <c r="D2362" s="283">
        <v>838474</v>
      </c>
      <c r="E2362" s="283">
        <v>1025683</v>
      </c>
      <c r="F2362" s="283">
        <v>2720437</v>
      </c>
      <c r="G2362" s="283">
        <v>376432</v>
      </c>
      <c r="H2362" s="283">
        <v>16655872</v>
      </c>
    </row>
    <row r="2363" spans="1:8" ht="14.45" x14ac:dyDescent="0.35">
      <c r="A2363" s="254" t="s">
        <v>457</v>
      </c>
      <c r="B2363" s="283">
        <v>9238411</v>
      </c>
      <c r="C2363" s="283">
        <v>5099261</v>
      </c>
      <c r="D2363" s="283">
        <v>1252735</v>
      </c>
      <c r="E2363" s="283">
        <v>1022941</v>
      </c>
      <c r="F2363" s="283">
        <v>2554643</v>
      </c>
      <c r="G2363" s="283">
        <v>534244</v>
      </c>
      <c r="H2363" s="283">
        <v>19702235</v>
      </c>
    </row>
    <row r="2364" spans="1:8" ht="14.45" x14ac:dyDescent="0.35">
      <c r="A2364" s="254" t="s">
        <v>458</v>
      </c>
      <c r="B2364" s="283">
        <v>11320031</v>
      </c>
      <c r="C2364" s="283">
        <v>4644511</v>
      </c>
      <c r="D2364" s="283">
        <v>1157590</v>
      </c>
      <c r="E2364" s="283">
        <v>1117590</v>
      </c>
      <c r="F2364" s="283">
        <v>2623586</v>
      </c>
      <c r="G2364" s="283">
        <v>439557</v>
      </c>
      <c r="H2364" s="283">
        <v>21302865</v>
      </c>
    </row>
    <row r="2365" spans="1:8" ht="14.45" x14ac:dyDescent="0.35">
      <c r="A2365" s="254" t="s">
        <v>459</v>
      </c>
      <c r="B2365" s="283">
        <v>8595627</v>
      </c>
      <c r="C2365" s="283">
        <v>4270499</v>
      </c>
      <c r="D2365" s="283">
        <v>774162</v>
      </c>
      <c r="E2365" s="283">
        <v>1103441</v>
      </c>
      <c r="F2365" s="283">
        <v>2625588</v>
      </c>
      <c r="G2365" s="283">
        <v>452690</v>
      </c>
      <c r="H2365" s="283">
        <v>17822007</v>
      </c>
    </row>
    <row r="2366" spans="1:8" ht="14.45" x14ac:dyDescent="0.35">
      <c r="A2366" s="254" t="s">
        <v>460</v>
      </c>
      <c r="B2366" s="283">
        <v>9681249</v>
      </c>
      <c r="C2366" s="283">
        <v>3848773</v>
      </c>
      <c r="D2366" s="283">
        <v>841166</v>
      </c>
      <c r="E2366" s="283">
        <v>1734313</v>
      </c>
      <c r="F2366" s="283">
        <v>2832818</v>
      </c>
      <c r="G2366" s="283">
        <v>376349</v>
      </c>
      <c r="H2366" s="283">
        <v>19314668</v>
      </c>
    </row>
    <row r="2367" spans="1:8" ht="14.45" x14ac:dyDescent="0.35">
      <c r="A2367" s="254" t="s">
        <v>461</v>
      </c>
      <c r="B2367" s="283">
        <v>8658470</v>
      </c>
      <c r="C2367" s="283">
        <v>4724317</v>
      </c>
      <c r="D2367" s="283">
        <v>827890</v>
      </c>
      <c r="E2367" s="283">
        <v>1208478</v>
      </c>
      <c r="F2367" s="283">
        <v>2855407</v>
      </c>
      <c r="G2367" s="283">
        <v>375924</v>
      </c>
      <c r="H2367" s="283">
        <v>18650486</v>
      </c>
    </row>
    <row r="2368" spans="1:8" ht="14.45" x14ac:dyDescent="0.35">
      <c r="A2368" s="254" t="s">
        <v>462</v>
      </c>
      <c r="B2368" s="283">
        <v>9826434</v>
      </c>
      <c r="C2368" s="283">
        <v>4976905</v>
      </c>
      <c r="D2368" s="283">
        <v>970652</v>
      </c>
      <c r="E2368" s="283">
        <v>1136660</v>
      </c>
      <c r="F2368" s="283">
        <v>2958849</v>
      </c>
      <c r="G2368" s="283">
        <v>418862</v>
      </c>
      <c r="H2368" s="283">
        <v>20288362</v>
      </c>
    </row>
    <row r="2369" spans="1:9" ht="14.45" x14ac:dyDescent="0.35">
      <c r="A2369" s="254" t="s">
        <v>463</v>
      </c>
      <c r="B2369" s="283">
        <v>13618815</v>
      </c>
      <c r="C2369" s="283">
        <v>5741606</v>
      </c>
      <c r="D2369" s="283">
        <v>1227885</v>
      </c>
      <c r="E2369" s="283">
        <v>1062058</v>
      </c>
      <c r="F2369" s="283">
        <v>2325072</v>
      </c>
      <c r="G2369" s="283">
        <v>352792</v>
      </c>
      <c r="H2369" s="283">
        <v>24328228</v>
      </c>
    </row>
    <row r="2370" spans="1:9" ht="14.45" x14ac:dyDescent="0.35">
      <c r="A2370" s="254" t="s">
        <v>464</v>
      </c>
      <c r="B2370" s="283">
        <v>11169313</v>
      </c>
      <c r="C2370" s="283">
        <v>4557866</v>
      </c>
      <c r="D2370" s="283">
        <v>1239386</v>
      </c>
      <c r="E2370" s="283">
        <v>1138036</v>
      </c>
      <c r="F2370" s="283">
        <v>2803887</v>
      </c>
      <c r="G2370" s="283">
        <v>404590</v>
      </c>
      <c r="H2370" s="283">
        <v>21313078</v>
      </c>
    </row>
    <row r="2371" spans="1:9" ht="14.45" x14ac:dyDescent="0.35">
      <c r="A2371" s="254" t="s">
        <v>465</v>
      </c>
      <c r="B2371" s="283">
        <v>11455994</v>
      </c>
      <c r="C2371" s="283">
        <v>6377879</v>
      </c>
      <c r="D2371" s="283">
        <v>1135731</v>
      </c>
      <c r="E2371" s="283">
        <v>1096210</v>
      </c>
      <c r="F2371" s="283">
        <v>2688919</v>
      </c>
      <c r="G2371" s="283">
        <v>425973</v>
      </c>
      <c r="H2371" s="283">
        <v>23180706</v>
      </c>
    </row>
    <row r="2372" spans="1:9" ht="14.45" x14ac:dyDescent="0.35">
      <c r="A2372" s="254" t="s">
        <v>466</v>
      </c>
      <c r="B2372" s="283">
        <v>10616821</v>
      </c>
      <c r="C2372" s="283">
        <v>4548029</v>
      </c>
      <c r="D2372" s="283">
        <v>1268160</v>
      </c>
      <c r="E2372" s="283">
        <v>1288170</v>
      </c>
      <c r="F2372" s="283">
        <v>2803427</v>
      </c>
      <c r="G2372" s="283">
        <v>406276</v>
      </c>
      <c r="H2372" s="283">
        <v>20930883</v>
      </c>
    </row>
    <row r="2373" spans="1:9" ht="14.45" x14ac:dyDescent="0.35">
      <c r="A2373" s="254" t="s">
        <v>467</v>
      </c>
      <c r="B2373" s="283">
        <v>7976696</v>
      </c>
      <c r="C2373" s="283">
        <v>3499499</v>
      </c>
      <c r="D2373" s="283">
        <v>920774</v>
      </c>
      <c r="E2373" s="283">
        <v>1018793</v>
      </c>
      <c r="F2373" s="283">
        <v>2496742</v>
      </c>
      <c r="G2373" s="283">
        <v>352954</v>
      </c>
      <c r="H2373" s="283">
        <v>16265458</v>
      </c>
    </row>
    <row r="2374" spans="1:9" ht="14.45" x14ac:dyDescent="0.35">
      <c r="A2374" s="254" t="s">
        <v>468</v>
      </c>
      <c r="B2374" s="283">
        <v>4530532</v>
      </c>
      <c r="C2374" s="283">
        <v>2561092</v>
      </c>
      <c r="D2374" s="283">
        <v>577765</v>
      </c>
      <c r="E2374" s="283">
        <v>959968</v>
      </c>
      <c r="F2374" s="283">
        <v>2396361</v>
      </c>
      <c r="G2374" s="283">
        <v>463209</v>
      </c>
      <c r="H2374" s="283">
        <v>11488927</v>
      </c>
    </row>
    <row r="2375" spans="1:9" ht="14.45" x14ac:dyDescent="0.35">
      <c r="A2375" s="254" t="s">
        <v>469</v>
      </c>
      <c r="B2375" s="283">
        <v>7113342</v>
      </c>
      <c r="C2375" s="283">
        <v>2824621</v>
      </c>
      <c r="D2375" s="283">
        <v>719469</v>
      </c>
      <c r="E2375" s="283">
        <v>1004929</v>
      </c>
      <c r="F2375" s="283">
        <v>2446287</v>
      </c>
      <c r="G2375" s="283">
        <v>547608</v>
      </c>
      <c r="H2375" s="283">
        <v>14656256</v>
      </c>
    </row>
    <row r="2376" spans="1:9" ht="14.45" x14ac:dyDescent="0.35">
      <c r="A2376" s="254" t="s">
        <v>470</v>
      </c>
      <c r="B2376" s="283">
        <v>9872079</v>
      </c>
      <c r="C2376" s="283">
        <v>3396741</v>
      </c>
      <c r="D2376" s="283">
        <v>871452</v>
      </c>
      <c r="E2376" s="283">
        <v>1133102</v>
      </c>
      <c r="F2376" s="283">
        <v>2784444</v>
      </c>
      <c r="G2376" s="283">
        <v>495144</v>
      </c>
      <c r="H2376" s="283">
        <v>18552962</v>
      </c>
    </row>
    <row r="2377" spans="1:9" ht="14.45" x14ac:dyDescent="0.35">
      <c r="A2377" s="254" t="s">
        <v>471</v>
      </c>
      <c r="B2377" s="283">
        <v>7355266</v>
      </c>
      <c r="C2377" s="283">
        <v>3512778</v>
      </c>
      <c r="D2377" s="283">
        <v>891419</v>
      </c>
      <c r="E2377" s="283">
        <v>1181616</v>
      </c>
      <c r="F2377" s="283">
        <v>3042420</v>
      </c>
      <c r="G2377" s="283">
        <v>395348</v>
      </c>
      <c r="H2377" s="283">
        <v>16378847</v>
      </c>
    </row>
    <row r="2378" spans="1:9" ht="14.45" x14ac:dyDescent="0.35">
      <c r="A2378" s="254" t="s">
        <v>472</v>
      </c>
      <c r="B2378" s="283">
        <v>9939100</v>
      </c>
      <c r="C2378" s="283">
        <v>3909813</v>
      </c>
      <c r="D2378" s="283">
        <v>1251565</v>
      </c>
      <c r="E2378" s="283">
        <v>1209821</v>
      </c>
      <c r="F2378" s="283">
        <v>2651819</v>
      </c>
      <c r="G2378" s="283">
        <v>300308</v>
      </c>
      <c r="H2378" s="283">
        <v>19262426</v>
      </c>
    </row>
    <row r="2379" spans="1:9" ht="14.45" x14ac:dyDescent="0.35">
      <c r="A2379" s="267" t="s">
        <v>971</v>
      </c>
      <c r="B2379" s="109">
        <f>SUM(B2360:B2378)</f>
        <v>169771100</v>
      </c>
      <c r="C2379" s="109">
        <f t="shared" ref="C2379:G2379" si="182">SUM(C2360:C2378)</f>
        <v>78634314</v>
      </c>
      <c r="D2379" s="109">
        <v>18435437</v>
      </c>
      <c r="E2379" s="109">
        <v>21518863</v>
      </c>
      <c r="F2379" s="109">
        <v>49341371</v>
      </c>
      <c r="G2379" s="109">
        <f t="shared" si="182"/>
        <v>7694755</v>
      </c>
      <c r="H2379" s="109">
        <v>345395840</v>
      </c>
    </row>
    <row r="2380" spans="1:9" ht="14.45" x14ac:dyDescent="0.35">
      <c r="A2380" s="268" t="s">
        <v>972</v>
      </c>
      <c r="B2380" s="158">
        <f>B2379/19</f>
        <v>8935321.0526315793</v>
      </c>
      <c r="C2380" s="158">
        <f t="shared" ref="C2380:H2380" si="183">C2379/19</f>
        <v>4138648.1052631577</v>
      </c>
      <c r="D2380" s="158">
        <v>970286</v>
      </c>
      <c r="E2380" s="158">
        <v>1132572</v>
      </c>
      <c r="F2380" s="158">
        <v>2596914</v>
      </c>
      <c r="G2380" s="158">
        <f t="shared" si="183"/>
        <v>404987.10526315792</v>
      </c>
      <c r="H2380" s="158">
        <f t="shared" si="183"/>
        <v>18178728.421052631</v>
      </c>
      <c r="I2380" s="109"/>
    </row>
    <row r="2381" spans="1:9" ht="14.45" x14ac:dyDescent="0.35">
      <c r="A2381" s="254"/>
    </row>
    <row r="2382" spans="1:9" ht="14.45" x14ac:dyDescent="0.35">
      <c r="A2382" s="254" t="s">
        <v>475</v>
      </c>
      <c r="B2382" s="284">
        <v>6409447</v>
      </c>
      <c r="C2382" s="284">
        <v>2814859</v>
      </c>
      <c r="D2382" s="284">
        <v>743833</v>
      </c>
      <c r="E2382" s="284">
        <v>863283</v>
      </c>
      <c r="F2382" s="284">
        <v>2336665</v>
      </c>
      <c r="G2382" s="284">
        <v>293114</v>
      </c>
      <c r="H2382" s="284">
        <v>13461201</v>
      </c>
    </row>
    <row r="2383" spans="1:9" ht="14.45" x14ac:dyDescent="0.35">
      <c r="A2383" s="254" t="s">
        <v>476</v>
      </c>
      <c r="B2383" s="284">
        <v>7618025</v>
      </c>
      <c r="C2383" s="284">
        <v>3275582</v>
      </c>
      <c r="D2383" s="284">
        <v>750550</v>
      </c>
      <c r="E2383" s="284">
        <v>1300643</v>
      </c>
      <c r="F2383" s="284">
        <v>2845750</v>
      </c>
      <c r="G2383" s="284">
        <v>293484</v>
      </c>
      <c r="H2383" s="284">
        <v>16084034</v>
      </c>
    </row>
    <row r="2384" spans="1:9" ht="14.45" x14ac:dyDescent="0.35">
      <c r="A2384" s="254" t="s">
        <v>477</v>
      </c>
      <c r="B2384" s="284">
        <v>11697002</v>
      </c>
      <c r="C2384" s="284">
        <v>4607796</v>
      </c>
      <c r="D2384" s="284">
        <v>1509826</v>
      </c>
      <c r="E2384" s="284">
        <v>1150723</v>
      </c>
      <c r="F2384" s="284">
        <v>3219050</v>
      </c>
      <c r="G2384" s="284">
        <v>457708</v>
      </c>
      <c r="H2384" s="284">
        <v>22642105</v>
      </c>
    </row>
    <row r="2385" spans="1:8" ht="14.45" x14ac:dyDescent="0.35">
      <c r="A2385" s="254" t="s">
        <v>478</v>
      </c>
      <c r="B2385" s="284">
        <v>8647401</v>
      </c>
      <c r="C2385" s="284">
        <v>3536917</v>
      </c>
      <c r="D2385" s="284">
        <v>1265596</v>
      </c>
      <c r="E2385" s="284">
        <v>1276576</v>
      </c>
      <c r="F2385" s="284">
        <v>2793955</v>
      </c>
      <c r="G2385" s="284">
        <v>433417</v>
      </c>
      <c r="H2385" s="284">
        <v>17953862</v>
      </c>
    </row>
    <row r="2386" spans="1:8" ht="14.45" x14ac:dyDescent="0.35">
      <c r="A2386" s="254" t="s">
        <v>479</v>
      </c>
      <c r="B2386" s="284">
        <v>10760646</v>
      </c>
      <c r="C2386" s="284">
        <v>3976044</v>
      </c>
      <c r="D2386" s="284">
        <v>1072807</v>
      </c>
      <c r="E2386" s="284">
        <v>1578012</v>
      </c>
      <c r="F2386" s="284">
        <v>2585002</v>
      </c>
      <c r="G2386" s="284">
        <v>481560</v>
      </c>
      <c r="H2386" s="284">
        <v>20454071</v>
      </c>
    </row>
    <row r="2387" spans="1:8" ht="14.45" x14ac:dyDescent="0.35">
      <c r="A2387" s="254" t="s">
        <v>480</v>
      </c>
      <c r="B2387" s="284">
        <v>10739877</v>
      </c>
      <c r="C2387" s="284">
        <v>4550503</v>
      </c>
      <c r="D2387" s="284">
        <v>896284</v>
      </c>
      <c r="E2387" s="284">
        <v>1322206</v>
      </c>
      <c r="F2387" s="284">
        <v>2693421</v>
      </c>
      <c r="G2387" s="284">
        <v>632203</v>
      </c>
      <c r="H2387" s="284">
        <v>20834494</v>
      </c>
    </row>
    <row r="2388" spans="1:8" ht="14.45" x14ac:dyDescent="0.35">
      <c r="A2388" s="254" t="s">
        <v>481</v>
      </c>
      <c r="B2388" s="284">
        <v>11318097</v>
      </c>
      <c r="C2388" s="284">
        <v>4465202</v>
      </c>
      <c r="D2388" s="284">
        <v>1124982</v>
      </c>
      <c r="E2388" s="284">
        <v>1569510</v>
      </c>
      <c r="F2388" s="284">
        <v>3657875</v>
      </c>
      <c r="G2388" s="284">
        <v>484785</v>
      </c>
      <c r="H2388" s="284">
        <v>22620451</v>
      </c>
    </row>
    <row r="2389" spans="1:8" ht="14.45" x14ac:dyDescent="0.35">
      <c r="A2389" s="254" t="s">
        <v>482</v>
      </c>
      <c r="B2389" s="284">
        <v>9013231</v>
      </c>
      <c r="C2389" s="284">
        <v>3905914</v>
      </c>
      <c r="D2389" s="284">
        <v>1135971</v>
      </c>
      <c r="E2389" s="284">
        <v>1252370</v>
      </c>
      <c r="F2389" s="284">
        <v>3171069</v>
      </c>
      <c r="G2389" s="284">
        <v>412084</v>
      </c>
      <c r="H2389" s="284">
        <v>18890639</v>
      </c>
    </row>
    <row r="2390" spans="1:8" ht="14.45" x14ac:dyDescent="0.35">
      <c r="A2390" s="254" t="s">
        <v>483</v>
      </c>
      <c r="B2390" s="284">
        <v>15879954</v>
      </c>
      <c r="C2390" s="284">
        <v>5162167</v>
      </c>
      <c r="D2390" s="284">
        <v>1332760</v>
      </c>
      <c r="E2390" s="284">
        <v>1637453</v>
      </c>
      <c r="F2390" s="284">
        <v>3932201</v>
      </c>
      <c r="G2390" s="284">
        <v>791688</v>
      </c>
      <c r="H2390" s="284">
        <v>28736223</v>
      </c>
    </row>
    <row r="2391" spans="1:8" ht="14.45" x14ac:dyDescent="0.35">
      <c r="A2391" s="254" t="s">
        <v>484</v>
      </c>
      <c r="B2391" s="284">
        <v>9522165</v>
      </c>
      <c r="C2391" s="284">
        <v>3476783</v>
      </c>
      <c r="D2391" s="284">
        <v>953750</v>
      </c>
      <c r="E2391" s="284">
        <v>1206405</v>
      </c>
      <c r="F2391" s="284">
        <v>2965016</v>
      </c>
      <c r="G2391" s="284">
        <v>421675</v>
      </c>
      <c r="H2391" s="284">
        <v>18545794</v>
      </c>
    </row>
    <row r="2392" spans="1:8" ht="14.45" x14ac:dyDescent="0.35">
      <c r="A2392" s="254" t="s">
        <v>485</v>
      </c>
      <c r="B2392" s="284">
        <v>7240140</v>
      </c>
      <c r="C2392" s="284">
        <v>3517838</v>
      </c>
      <c r="D2392" s="284">
        <v>1116107</v>
      </c>
      <c r="E2392" s="284">
        <v>1430027</v>
      </c>
      <c r="F2392" s="284">
        <v>3236506</v>
      </c>
      <c r="G2392" s="284">
        <v>721778</v>
      </c>
      <c r="H2392" s="284">
        <v>17262396</v>
      </c>
    </row>
    <row r="2393" spans="1:8" ht="14.45" x14ac:dyDescent="0.35">
      <c r="A2393" s="254" t="s">
        <v>486</v>
      </c>
      <c r="B2393" s="284">
        <v>7409892</v>
      </c>
      <c r="C2393" s="284">
        <v>3302236</v>
      </c>
      <c r="D2393" s="284">
        <v>880470</v>
      </c>
      <c r="E2393" s="284">
        <v>1465169</v>
      </c>
      <c r="F2393" s="284">
        <v>2862154</v>
      </c>
      <c r="G2393" s="284">
        <v>410446</v>
      </c>
      <c r="H2393" s="284">
        <v>16330367</v>
      </c>
    </row>
    <row r="2394" spans="1:8" ht="14.45" x14ac:dyDescent="0.35">
      <c r="A2394" s="254" t="s">
        <v>487</v>
      </c>
      <c r="B2394" s="284">
        <v>6986813</v>
      </c>
      <c r="C2394" s="284">
        <v>2742668</v>
      </c>
      <c r="D2394" s="284">
        <v>733969</v>
      </c>
      <c r="E2394" s="284">
        <v>1469727</v>
      </c>
      <c r="F2394" s="284">
        <v>2307401</v>
      </c>
      <c r="G2394" s="284">
        <v>446894</v>
      </c>
      <c r="H2394" s="284">
        <v>14687472</v>
      </c>
    </row>
    <row r="2395" spans="1:8" ht="14.45" x14ac:dyDescent="0.35">
      <c r="A2395" s="254" t="s">
        <v>488</v>
      </c>
      <c r="B2395" s="284">
        <v>6938488</v>
      </c>
      <c r="C2395" s="284">
        <v>2710824</v>
      </c>
      <c r="D2395" s="284">
        <v>698788</v>
      </c>
      <c r="E2395" s="284">
        <v>1389895</v>
      </c>
      <c r="F2395" s="284">
        <v>2091517</v>
      </c>
      <c r="G2395" s="284">
        <v>417710</v>
      </c>
      <c r="H2395" s="284">
        <v>14247222</v>
      </c>
    </row>
    <row r="2396" spans="1:8" ht="14.45" x14ac:dyDescent="0.35">
      <c r="A2396" s="254" t="s">
        <v>489</v>
      </c>
      <c r="B2396" s="284">
        <v>6441549</v>
      </c>
      <c r="C2396" s="284">
        <v>2347165</v>
      </c>
      <c r="D2396" s="284">
        <v>695077</v>
      </c>
      <c r="E2396" s="284">
        <v>1589073</v>
      </c>
      <c r="F2396" s="284">
        <v>2167201</v>
      </c>
      <c r="G2396" s="284">
        <v>428444</v>
      </c>
      <c r="H2396" s="284">
        <v>13668509</v>
      </c>
    </row>
    <row r="2397" spans="1:8" ht="14.45" x14ac:dyDescent="0.35">
      <c r="A2397" s="254" t="s">
        <v>490</v>
      </c>
      <c r="B2397" s="284">
        <v>12555841</v>
      </c>
      <c r="C2397" s="284">
        <v>2512306</v>
      </c>
      <c r="D2397" s="284">
        <v>736526</v>
      </c>
      <c r="E2397" s="284">
        <v>1567341</v>
      </c>
      <c r="F2397" s="284">
        <v>2115035</v>
      </c>
      <c r="G2397" s="284">
        <v>465238</v>
      </c>
      <c r="H2397" s="284">
        <v>19952287</v>
      </c>
    </row>
    <row r="2398" spans="1:8" ht="14.45" x14ac:dyDescent="0.35">
      <c r="A2398" s="254" t="s">
        <v>491</v>
      </c>
      <c r="B2398" s="284">
        <v>13742374</v>
      </c>
      <c r="C2398" s="284">
        <v>3727369</v>
      </c>
      <c r="D2398" s="284">
        <v>945452</v>
      </c>
      <c r="E2398" s="284">
        <v>1631501</v>
      </c>
      <c r="F2398" s="284">
        <v>2567558</v>
      </c>
      <c r="G2398" s="284">
        <v>683743</v>
      </c>
      <c r="H2398" s="284">
        <v>23297997</v>
      </c>
    </row>
    <row r="2399" spans="1:8" ht="14.45" x14ac:dyDescent="0.35">
      <c r="A2399" s="254" t="s">
        <v>492</v>
      </c>
      <c r="B2399" s="284">
        <v>12436666</v>
      </c>
      <c r="C2399" s="284">
        <v>2929348</v>
      </c>
      <c r="D2399" s="284">
        <v>776016</v>
      </c>
      <c r="E2399" s="284">
        <v>1446626</v>
      </c>
      <c r="F2399" s="284">
        <v>2497633</v>
      </c>
      <c r="G2399" s="284">
        <v>550520</v>
      </c>
      <c r="H2399" s="284">
        <v>20636809</v>
      </c>
    </row>
    <row r="2400" spans="1:8" ht="14.45" x14ac:dyDescent="0.35">
      <c r="A2400" s="254" t="s">
        <v>493</v>
      </c>
      <c r="B2400" s="284">
        <v>9960222</v>
      </c>
      <c r="C2400" s="284">
        <v>3157237</v>
      </c>
      <c r="D2400" s="284">
        <v>911581</v>
      </c>
      <c r="E2400" s="284">
        <v>1365032</v>
      </c>
      <c r="F2400" s="284">
        <v>2584029</v>
      </c>
      <c r="G2400" s="284">
        <v>529345</v>
      </c>
      <c r="H2400" s="284">
        <v>18507446</v>
      </c>
    </row>
    <row r="2401" spans="1:8" ht="14.45" x14ac:dyDescent="0.35">
      <c r="A2401" s="254" t="s">
        <v>814</v>
      </c>
      <c r="B2401" s="284">
        <v>7458222</v>
      </c>
      <c r="C2401" s="284">
        <v>2907420</v>
      </c>
      <c r="D2401" s="284">
        <v>799974</v>
      </c>
      <c r="E2401" s="284">
        <v>917981</v>
      </c>
      <c r="F2401" s="284">
        <v>2130996</v>
      </c>
      <c r="G2401" s="284">
        <v>382626</v>
      </c>
      <c r="H2401" s="284">
        <v>14597219</v>
      </c>
    </row>
    <row r="2402" spans="1:8" ht="14.45" x14ac:dyDescent="0.35">
      <c r="A2402" s="267" t="s">
        <v>973</v>
      </c>
      <c r="B2402" s="109">
        <f>SUM(B2382:B2401)</f>
        <v>192776052</v>
      </c>
      <c r="C2402" s="109">
        <f t="shared" ref="C2402:H2402" si="184">SUM(C2382:C2401)</f>
        <v>69626178</v>
      </c>
      <c r="D2402" s="109">
        <f t="shared" si="184"/>
        <v>19080319</v>
      </c>
      <c r="E2402" s="109">
        <f t="shared" si="184"/>
        <v>27429553</v>
      </c>
      <c r="F2402" s="109">
        <f t="shared" si="184"/>
        <v>54760034</v>
      </c>
      <c r="G2402" s="109">
        <f t="shared" si="184"/>
        <v>9738462</v>
      </c>
      <c r="H2402" s="109">
        <f t="shared" si="184"/>
        <v>373410598</v>
      </c>
    </row>
    <row r="2403" spans="1:8" ht="14.45" x14ac:dyDescent="0.35">
      <c r="A2403" s="268" t="s">
        <v>974</v>
      </c>
      <c r="B2403" s="158">
        <f>B2402/20</f>
        <v>9638802.5999999996</v>
      </c>
      <c r="C2403" s="158">
        <f t="shared" ref="C2403:H2403" si="185">C2402/20</f>
        <v>3481308.9</v>
      </c>
      <c r="D2403" s="158">
        <f t="shared" si="185"/>
        <v>954015.95</v>
      </c>
      <c r="E2403" s="158">
        <f t="shared" si="185"/>
        <v>1371477.65</v>
      </c>
      <c r="F2403" s="158">
        <f t="shared" si="185"/>
        <v>2738001.7</v>
      </c>
      <c r="G2403" s="158">
        <f t="shared" si="185"/>
        <v>486923.1</v>
      </c>
      <c r="H2403" s="158">
        <f t="shared" si="185"/>
        <v>18670529.899999999</v>
      </c>
    </row>
    <row r="2404" spans="1:8" ht="14.45" x14ac:dyDescent="0.35">
      <c r="A2404" s="254"/>
    </row>
    <row r="2405" spans="1:8" ht="14.45" x14ac:dyDescent="0.35">
      <c r="A2405" s="254" t="s">
        <v>977</v>
      </c>
      <c r="B2405" s="287">
        <v>8765274</v>
      </c>
      <c r="C2405" s="287">
        <v>3278608</v>
      </c>
      <c r="D2405" s="287">
        <v>846738</v>
      </c>
      <c r="E2405" s="287">
        <v>1012417</v>
      </c>
      <c r="F2405" s="287">
        <v>2533103</v>
      </c>
      <c r="G2405" s="287">
        <v>429514</v>
      </c>
      <c r="H2405" s="287">
        <v>16865654</v>
      </c>
    </row>
    <row r="2406" spans="1:8" ht="14.45" x14ac:dyDescent="0.35">
      <c r="A2406" s="254" t="s">
        <v>978</v>
      </c>
      <c r="B2406" s="287">
        <v>7463697</v>
      </c>
      <c r="C2406" s="287">
        <v>2893037</v>
      </c>
      <c r="D2406" s="287">
        <v>777791</v>
      </c>
      <c r="E2406" s="287">
        <v>982059</v>
      </c>
      <c r="F2406" s="287">
        <v>2349964</v>
      </c>
      <c r="G2406" s="287">
        <v>405546</v>
      </c>
      <c r="H2406" s="287">
        <v>14872094</v>
      </c>
    </row>
    <row r="2407" spans="1:8" ht="14.45" x14ac:dyDescent="0.35">
      <c r="A2407" s="254" t="s">
        <v>979</v>
      </c>
      <c r="B2407" s="287">
        <v>6266681</v>
      </c>
      <c r="C2407" s="287">
        <v>2655848</v>
      </c>
      <c r="D2407" s="287">
        <v>791101</v>
      </c>
      <c r="E2407" s="287">
        <v>947409</v>
      </c>
      <c r="F2407" s="287">
        <v>2497113</v>
      </c>
      <c r="G2407" s="287">
        <v>479261</v>
      </c>
      <c r="H2407" s="287">
        <v>13637413</v>
      </c>
    </row>
    <row r="2408" spans="1:8" ht="14.45" x14ac:dyDescent="0.35">
      <c r="A2408" s="254" t="s">
        <v>980</v>
      </c>
      <c r="B2408" s="287">
        <v>8827428</v>
      </c>
      <c r="C2408" s="287">
        <v>3816636</v>
      </c>
      <c r="D2408" s="287">
        <v>1166498</v>
      </c>
      <c r="E2408" s="287">
        <v>1291238</v>
      </c>
      <c r="F2408" s="287">
        <v>2245745</v>
      </c>
      <c r="G2408" s="287">
        <v>727453</v>
      </c>
      <c r="H2408" s="287">
        <v>18074998</v>
      </c>
    </row>
    <row r="2409" spans="1:8" ht="14.45" x14ac:dyDescent="0.35">
      <c r="A2409" s="254" t="s">
        <v>981</v>
      </c>
      <c r="B2409" s="287">
        <v>5338027</v>
      </c>
      <c r="C2409" s="287">
        <v>2754068</v>
      </c>
      <c r="D2409" s="287">
        <v>826452</v>
      </c>
      <c r="E2409" s="287">
        <v>1112889</v>
      </c>
      <c r="F2409" s="287">
        <v>2773665</v>
      </c>
      <c r="G2409" s="287">
        <v>506566</v>
      </c>
      <c r="H2409" s="287">
        <v>13311667</v>
      </c>
    </row>
    <row r="2410" spans="1:8" ht="14.45" x14ac:dyDescent="0.35">
      <c r="A2410" s="254" t="s">
        <v>982</v>
      </c>
      <c r="B2410" s="287">
        <v>6545335</v>
      </c>
      <c r="C2410" s="287">
        <v>3202618</v>
      </c>
      <c r="D2410" s="287">
        <v>1262985</v>
      </c>
      <c r="E2410" s="287">
        <v>1045511</v>
      </c>
      <c r="F2410" s="287">
        <v>2948490</v>
      </c>
      <c r="G2410" s="287">
        <v>476483</v>
      </c>
      <c r="H2410" s="287">
        <v>15481422</v>
      </c>
    </row>
    <row r="2411" spans="1:8" ht="14.45" x14ac:dyDescent="0.35">
      <c r="A2411" s="254" t="s">
        <v>983</v>
      </c>
      <c r="B2411" s="287">
        <v>6072609</v>
      </c>
      <c r="C2411" s="287">
        <v>2969853</v>
      </c>
      <c r="D2411" s="287">
        <v>1731171</v>
      </c>
      <c r="E2411" s="287">
        <v>1147637</v>
      </c>
      <c r="F2411" s="287">
        <v>2906086</v>
      </c>
      <c r="G2411" s="287">
        <v>470449</v>
      </c>
      <c r="H2411" s="287">
        <v>15297805</v>
      </c>
    </row>
    <row r="2412" spans="1:8" ht="14.45" x14ac:dyDescent="0.35">
      <c r="A2412" s="254" t="s">
        <v>984</v>
      </c>
      <c r="B2412" s="287">
        <v>9669143</v>
      </c>
      <c r="C2412" s="287">
        <v>5659349</v>
      </c>
      <c r="D2412" s="287">
        <v>2517334</v>
      </c>
      <c r="E2412" s="287">
        <v>1165181</v>
      </c>
      <c r="F2412" s="287">
        <v>2993772</v>
      </c>
      <c r="G2412" s="287">
        <v>579732</v>
      </c>
      <c r="H2412" s="287">
        <v>22584511</v>
      </c>
    </row>
    <row r="2413" spans="1:8" ht="14.45" x14ac:dyDescent="0.35">
      <c r="A2413" s="254" t="s">
        <v>985</v>
      </c>
      <c r="B2413" s="287">
        <v>6598391</v>
      </c>
      <c r="C2413" s="287">
        <v>4674382</v>
      </c>
      <c r="D2413" s="287">
        <v>1294502</v>
      </c>
      <c r="E2413" s="287">
        <v>1112267</v>
      </c>
      <c r="F2413" s="287">
        <v>2405022</v>
      </c>
      <c r="G2413" s="287">
        <v>458374</v>
      </c>
      <c r="H2413" s="287">
        <v>16542938</v>
      </c>
    </row>
    <row r="2414" spans="1:8" ht="14.45" x14ac:dyDescent="0.35">
      <c r="A2414" s="254" t="s">
        <v>986</v>
      </c>
      <c r="B2414" s="287">
        <v>4856023</v>
      </c>
      <c r="C2414" s="287">
        <v>3615458</v>
      </c>
      <c r="D2414" s="287">
        <v>589827</v>
      </c>
      <c r="E2414" s="287">
        <v>919766</v>
      </c>
      <c r="F2414" s="287">
        <v>1998578</v>
      </c>
      <c r="G2414" s="287">
        <v>460831</v>
      </c>
      <c r="H2414" s="287">
        <v>12440483</v>
      </c>
    </row>
    <row r="2415" spans="1:8" ht="14.45" x14ac:dyDescent="0.35">
      <c r="A2415" s="254" t="s">
        <v>987</v>
      </c>
      <c r="B2415" s="287">
        <v>6143312</v>
      </c>
      <c r="C2415" s="287">
        <v>3874396</v>
      </c>
      <c r="D2415" s="287">
        <v>617327</v>
      </c>
      <c r="E2415" s="287">
        <v>898300</v>
      </c>
      <c r="F2415" s="287">
        <v>2049786</v>
      </c>
      <c r="G2415" s="287">
        <v>381210</v>
      </c>
      <c r="H2415" s="287">
        <v>13964331</v>
      </c>
    </row>
    <row r="2416" spans="1:8" ht="14.45" x14ac:dyDescent="0.35">
      <c r="A2416" s="254" t="s">
        <v>988</v>
      </c>
      <c r="B2416" s="287">
        <v>11606649</v>
      </c>
      <c r="C2416" s="287">
        <v>3906067</v>
      </c>
      <c r="D2416" s="287">
        <v>902306</v>
      </c>
      <c r="E2416" s="287">
        <v>783002</v>
      </c>
      <c r="F2416" s="287">
        <v>2345817</v>
      </c>
      <c r="G2416" s="287">
        <v>422507</v>
      </c>
      <c r="H2416" s="287">
        <v>19966348</v>
      </c>
    </row>
    <row r="2417" spans="1:8" ht="14.45" x14ac:dyDescent="0.35">
      <c r="A2417" s="254" t="s">
        <v>989</v>
      </c>
      <c r="B2417" s="287">
        <v>7256322</v>
      </c>
      <c r="C2417" s="287">
        <v>4087577</v>
      </c>
      <c r="D2417" s="287">
        <v>1105326</v>
      </c>
      <c r="E2417" s="287">
        <v>1349532</v>
      </c>
      <c r="F2417" s="287">
        <v>2468966</v>
      </c>
      <c r="G2417" s="287">
        <v>503342</v>
      </c>
      <c r="H2417" s="287">
        <v>16771065</v>
      </c>
    </row>
    <row r="2418" spans="1:8" ht="14.45" x14ac:dyDescent="0.35">
      <c r="A2418" s="254" t="s">
        <v>990</v>
      </c>
      <c r="B2418" s="287">
        <v>4802367</v>
      </c>
      <c r="C2418" s="287">
        <v>2836850</v>
      </c>
      <c r="D2418" s="287">
        <v>623468</v>
      </c>
      <c r="E2418" s="287">
        <v>708036</v>
      </c>
      <c r="F2418" s="287">
        <v>2630627</v>
      </c>
      <c r="G2418" s="287">
        <v>359857</v>
      </c>
      <c r="H2418" s="287">
        <v>11961205</v>
      </c>
    </row>
    <row r="2419" spans="1:8" ht="14.45" x14ac:dyDescent="0.35">
      <c r="A2419" s="254" t="s">
        <v>991</v>
      </c>
      <c r="B2419" s="287">
        <v>3838174</v>
      </c>
      <c r="C2419" s="287">
        <v>1981563</v>
      </c>
      <c r="D2419" s="287">
        <v>457776</v>
      </c>
      <c r="E2419" s="287">
        <v>844353</v>
      </c>
      <c r="F2419" s="287">
        <v>1892392</v>
      </c>
      <c r="G2419" s="287">
        <v>395670</v>
      </c>
      <c r="H2419" s="287">
        <v>9409928</v>
      </c>
    </row>
    <row r="2420" spans="1:8" ht="14.45" x14ac:dyDescent="0.35">
      <c r="A2420" s="254" t="s">
        <v>992</v>
      </c>
      <c r="B2420" s="287">
        <v>5381938</v>
      </c>
      <c r="C2420" s="287">
        <v>2302548</v>
      </c>
      <c r="D2420" s="287">
        <v>651758</v>
      </c>
      <c r="E2420" s="287">
        <v>1234819</v>
      </c>
      <c r="F2420" s="287">
        <v>2056696</v>
      </c>
      <c r="G2420" s="287">
        <v>459001</v>
      </c>
      <c r="H2420" s="287">
        <v>12086760</v>
      </c>
    </row>
    <row r="2421" spans="1:8" ht="14.45" x14ac:dyDescent="0.35">
      <c r="A2421" s="254" t="s">
        <v>993</v>
      </c>
      <c r="B2421" s="287">
        <v>4790454</v>
      </c>
      <c r="C2421" s="287">
        <v>2411546</v>
      </c>
      <c r="D2421" s="287">
        <v>634652</v>
      </c>
      <c r="E2421" s="287">
        <v>926472</v>
      </c>
      <c r="F2421" s="287">
        <v>2252419</v>
      </c>
      <c r="G2421" s="287">
        <v>619259</v>
      </c>
      <c r="H2421" s="287">
        <v>11634802</v>
      </c>
    </row>
    <row r="2422" spans="1:8" ht="14.45" x14ac:dyDescent="0.35">
      <c r="A2422" s="254" t="s">
        <v>994</v>
      </c>
      <c r="B2422" s="287">
        <v>4170894</v>
      </c>
      <c r="C2422" s="287">
        <v>2441511</v>
      </c>
      <c r="D2422" s="287">
        <v>517266</v>
      </c>
      <c r="E2422" s="287">
        <v>1050401</v>
      </c>
      <c r="F2422" s="287">
        <v>1956250</v>
      </c>
      <c r="G2422" s="287">
        <v>435422</v>
      </c>
      <c r="H2422" s="287">
        <v>10571744</v>
      </c>
    </row>
    <row r="2423" spans="1:8" ht="14.45" x14ac:dyDescent="0.35">
      <c r="A2423" s="254" t="s">
        <v>995</v>
      </c>
      <c r="B2423" s="287">
        <v>2471951</v>
      </c>
      <c r="C2423" s="287">
        <v>1445595</v>
      </c>
      <c r="D2423" s="287">
        <v>326057</v>
      </c>
      <c r="E2423" s="287">
        <v>949021</v>
      </c>
      <c r="F2423" s="287">
        <v>1244079</v>
      </c>
      <c r="G2423" s="287">
        <v>366851</v>
      </c>
      <c r="H2423" s="287">
        <v>6803554</v>
      </c>
    </row>
    <row r="2424" spans="1:8" ht="14.45" x14ac:dyDescent="0.35">
      <c r="A2424" s="254" t="s">
        <v>996</v>
      </c>
      <c r="B2424" s="287">
        <v>6345345</v>
      </c>
      <c r="C2424" s="287">
        <v>2550305</v>
      </c>
      <c r="D2424" s="287">
        <v>834434</v>
      </c>
      <c r="E2424" s="287">
        <v>1187272</v>
      </c>
      <c r="F2424" s="287">
        <v>1997078</v>
      </c>
      <c r="G2424" s="287">
        <v>620392</v>
      </c>
      <c r="H2424" s="287">
        <v>13534826</v>
      </c>
    </row>
    <row r="2425" spans="1:8" ht="14.45" x14ac:dyDescent="0.35">
      <c r="A2425" s="254" t="s">
        <v>997</v>
      </c>
      <c r="B2425" s="287">
        <v>6796026</v>
      </c>
      <c r="C2425" s="287">
        <v>2730761</v>
      </c>
      <c r="D2425" s="287">
        <v>771990</v>
      </c>
      <c r="E2425" s="287">
        <v>1436882</v>
      </c>
      <c r="F2425" s="287">
        <v>2026742</v>
      </c>
      <c r="G2425" s="287">
        <v>425246</v>
      </c>
      <c r="H2425" s="287">
        <v>14187647</v>
      </c>
    </row>
    <row r="2426" spans="1:8" ht="14.45" x14ac:dyDescent="0.35">
      <c r="A2426" s="254" t="s">
        <v>998</v>
      </c>
      <c r="B2426" s="287">
        <v>6466014</v>
      </c>
      <c r="C2426" s="287">
        <v>2638271</v>
      </c>
      <c r="D2426" s="287">
        <v>825425</v>
      </c>
      <c r="E2426" s="287">
        <v>2517937</v>
      </c>
      <c r="F2426" s="287">
        <v>2011900</v>
      </c>
      <c r="G2426" s="287">
        <v>293839</v>
      </c>
      <c r="H2426" s="287">
        <v>14753386</v>
      </c>
    </row>
    <row r="2427" spans="1:8" ht="14.45" x14ac:dyDescent="0.35">
      <c r="A2427" s="267" t="s">
        <v>976</v>
      </c>
      <c r="B2427" s="109">
        <f>SUM(B2405:B2426)</f>
        <v>140472054</v>
      </c>
      <c r="C2427" s="109">
        <f t="shared" ref="C2427:H2427" si="186">SUM(C2405:C2426)</f>
        <v>68726847</v>
      </c>
      <c r="D2427" s="109">
        <f t="shared" si="186"/>
        <v>20072184</v>
      </c>
      <c r="E2427" s="109">
        <f t="shared" si="186"/>
        <v>24622401</v>
      </c>
      <c r="F2427" s="109">
        <f t="shared" si="186"/>
        <v>50584290</v>
      </c>
      <c r="G2427" s="109">
        <f t="shared" si="186"/>
        <v>10276805</v>
      </c>
      <c r="H2427" s="109">
        <f t="shared" si="186"/>
        <v>314754581</v>
      </c>
    </row>
    <row r="2428" spans="1:8" s="285" customFormat="1" ht="14.45" x14ac:dyDescent="0.35">
      <c r="A2428" s="268" t="s">
        <v>975</v>
      </c>
      <c r="B2428" s="158">
        <f>B2427/22</f>
        <v>6385093.3636363633</v>
      </c>
      <c r="C2428" s="158">
        <f t="shared" ref="C2428:H2428" si="187">C2427/22</f>
        <v>3123947.5909090908</v>
      </c>
      <c r="D2428" s="158">
        <f t="shared" si="187"/>
        <v>912372</v>
      </c>
      <c r="E2428" s="158">
        <f t="shared" si="187"/>
        <v>1119200.0454545454</v>
      </c>
      <c r="F2428" s="158">
        <f t="shared" si="187"/>
        <v>2299285.9090909092</v>
      </c>
      <c r="G2428" s="158">
        <f t="shared" si="187"/>
        <v>467127.5</v>
      </c>
      <c r="H2428" s="158">
        <f t="shared" si="187"/>
        <v>14307026.409090908</v>
      </c>
    </row>
    <row r="2430" spans="1:8" ht="14.45" x14ac:dyDescent="0.35">
      <c r="A2430" s="254" t="s">
        <v>212</v>
      </c>
      <c r="B2430" s="287">
        <v>7659988</v>
      </c>
      <c r="C2430" s="287">
        <v>3319773</v>
      </c>
      <c r="D2430" s="287">
        <v>968104</v>
      </c>
      <c r="E2430" s="287">
        <v>1504011</v>
      </c>
      <c r="F2430" s="287">
        <v>1913579</v>
      </c>
      <c r="G2430" s="287">
        <v>425490</v>
      </c>
      <c r="H2430" s="287">
        <v>15790945</v>
      </c>
    </row>
    <row r="2431" spans="1:8" ht="14.45" x14ac:dyDescent="0.35">
      <c r="A2431" s="254" t="s">
        <v>388</v>
      </c>
      <c r="B2431" s="287">
        <v>4049354</v>
      </c>
      <c r="C2431" s="287">
        <v>2146434</v>
      </c>
      <c r="D2431" s="287">
        <v>539080</v>
      </c>
      <c r="E2431" s="287">
        <v>1114753</v>
      </c>
      <c r="F2431" s="287">
        <v>2005904</v>
      </c>
      <c r="G2431" s="287">
        <v>239740</v>
      </c>
      <c r="H2431" s="287">
        <v>10095265</v>
      </c>
    </row>
    <row r="2432" spans="1:8" ht="14.45" x14ac:dyDescent="0.35">
      <c r="A2432" s="254" t="s">
        <v>999</v>
      </c>
      <c r="B2432" s="287">
        <v>5555850</v>
      </c>
      <c r="C2432" s="287">
        <v>2827173</v>
      </c>
      <c r="D2432" s="287">
        <v>823239</v>
      </c>
      <c r="E2432" s="287">
        <v>1315157</v>
      </c>
      <c r="F2432" s="287">
        <v>1963062</v>
      </c>
      <c r="G2432" s="287">
        <v>335886</v>
      </c>
      <c r="H2432" s="287">
        <v>12820367</v>
      </c>
    </row>
    <row r="2433" spans="1:8" ht="14.45" x14ac:dyDescent="0.35">
      <c r="A2433" s="254" t="s">
        <v>209</v>
      </c>
      <c r="B2433" s="287">
        <v>5172680</v>
      </c>
      <c r="C2433" s="287">
        <v>2848237</v>
      </c>
      <c r="D2433" s="287">
        <v>938152</v>
      </c>
      <c r="E2433" s="287">
        <v>1303020</v>
      </c>
      <c r="F2433" s="287">
        <v>2550016</v>
      </c>
      <c r="G2433" s="287">
        <v>316032</v>
      </c>
      <c r="H2433" s="287">
        <v>13128137</v>
      </c>
    </row>
    <row r="2434" spans="1:8" ht="14.45" x14ac:dyDescent="0.35">
      <c r="A2434" s="254" t="s">
        <v>208</v>
      </c>
      <c r="B2434" s="287">
        <v>6408503</v>
      </c>
      <c r="C2434" s="287">
        <v>3317914</v>
      </c>
      <c r="D2434" s="287">
        <v>987952</v>
      </c>
      <c r="E2434" s="287">
        <v>1462795</v>
      </c>
      <c r="F2434" s="287">
        <v>2431559</v>
      </c>
      <c r="G2434" s="287">
        <v>475620</v>
      </c>
      <c r="H2434" s="287">
        <v>15084343</v>
      </c>
    </row>
    <row r="2435" spans="1:8" ht="14.45" x14ac:dyDescent="0.35">
      <c r="A2435" s="254" t="s">
        <v>207</v>
      </c>
      <c r="B2435" s="287">
        <v>4373772</v>
      </c>
      <c r="C2435" s="287">
        <v>2870424</v>
      </c>
      <c r="D2435" s="287">
        <v>737141</v>
      </c>
      <c r="E2435" s="287">
        <v>1532962</v>
      </c>
      <c r="F2435" s="287">
        <v>3020890</v>
      </c>
      <c r="G2435" s="287">
        <v>349118</v>
      </c>
      <c r="H2435" s="287">
        <v>12884307</v>
      </c>
    </row>
    <row r="2436" spans="1:8" ht="14.45" x14ac:dyDescent="0.35">
      <c r="A2436" s="254" t="s">
        <v>386</v>
      </c>
      <c r="B2436" s="287">
        <v>3873686</v>
      </c>
      <c r="C2436" s="287">
        <v>2657467</v>
      </c>
      <c r="D2436" s="287">
        <v>683542</v>
      </c>
      <c r="E2436" s="287">
        <v>1796834</v>
      </c>
      <c r="F2436" s="287">
        <v>2664975</v>
      </c>
      <c r="G2436" s="287">
        <v>427467</v>
      </c>
      <c r="H2436" s="287">
        <v>12103971</v>
      </c>
    </row>
    <row r="2437" spans="1:8" ht="14.45" x14ac:dyDescent="0.35">
      <c r="A2437" s="254" t="s">
        <v>1000</v>
      </c>
      <c r="B2437" s="287">
        <v>4989783</v>
      </c>
      <c r="C2437" s="287">
        <v>2865512</v>
      </c>
      <c r="D2437" s="287">
        <v>749784</v>
      </c>
      <c r="E2437" s="287">
        <v>2277208</v>
      </c>
      <c r="F2437" s="287">
        <v>3388828</v>
      </c>
      <c r="G2437" s="287">
        <v>439669</v>
      </c>
      <c r="H2437" s="287">
        <v>14710784</v>
      </c>
    </row>
    <row r="2438" spans="1:8" ht="14.45" x14ac:dyDescent="0.35">
      <c r="A2438" s="254" t="s">
        <v>205</v>
      </c>
      <c r="B2438" s="287">
        <v>5368032</v>
      </c>
      <c r="C2438" s="287">
        <v>2824725</v>
      </c>
      <c r="D2438" s="287">
        <v>731055</v>
      </c>
      <c r="E2438" s="287">
        <v>2637708</v>
      </c>
      <c r="F2438" s="287">
        <v>2945492</v>
      </c>
      <c r="G2438" s="287">
        <v>413123</v>
      </c>
      <c r="H2438" s="287">
        <v>14920135</v>
      </c>
    </row>
    <row r="2439" spans="1:8" ht="14.45" x14ac:dyDescent="0.35">
      <c r="A2439" s="254" t="s">
        <v>204</v>
      </c>
      <c r="B2439" s="287">
        <v>5569036</v>
      </c>
      <c r="C2439" s="287">
        <v>2277641</v>
      </c>
      <c r="D2439" s="287">
        <v>702116</v>
      </c>
      <c r="E2439" s="287">
        <v>1946445</v>
      </c>
      <c r="F2439" s="287">
        <v>2865228</v>
      </c>
      <c r="G2439" s="287">
        <v>448003</v>
      </c>
      <c r="H2439" s="287">
        <v>13808469</v>
      </c>
    </row>
    <row r="2440" spans="1:8" ht="14.45" x14ac:dyDescent="0.35">
      <c r="A2440" s="254" t="s">
        <v>203</v>
      </c>
      <c r="B2440" s="287">
        <v>4225340</v>
      </c>
      <c r="C2440" s="287">
        <v>2129737</v>
      </c>
      <c r="D2440" s="287">
        <v>575836</v>
      </c>
      <c r="E2440" s="287">
        <v>2035134</v>
      </c>
      <c r="F2440" s="287">
        <v>2702514</v>
      </c>
      <c r="G2440" s="287">
        <v>305308</v>
      </c>
      <c r="H2440" s="287">
        <v>11973869</v>
      </c>
    </row>
    <row r="2441" spans="1:8" ht="14.45" x14ac:dyDescent="0.35">
      <c r="A2441" s="254" t="s">
        <v>385</v>
      </c>
      <c r="B2441" s="287">
        <v>4415911</v>
      </c>
      <c r="C2441" s="287">
        <v>2355336</v>
      </c>
      <c r="D2441" s="287">
        <v>649810</v>
      </c>
      <c r="E2441" s="287">
        <v>2049970</v>
      </c>
      <c r="F2441" s="287">
        <v>2320861</v>
      </c>
      <c r="G2441" s="287">
        <v>353844</v>
      </c>
      <c r="H2441" s="287">
        <v>12145732</v>
      </c>
    </row>
    <row r="2442" spans="1:8" ht="14.45" x14ac:dyDescent="0.35">
      <c r="A2442" s="254" t="s">
        <v>1001</v>
      </c>
      <c r="B2442" s="287">
        <v>5412037</v>
      </c>
      <c r="C2442" s="287">
        <v>2701525</v>
      </c>
      <c r="D2442" s="287">
        <v>729852</v>
      </c>
      <c r="E2442" s="287">
        <v>2564414</v>
      </c>
      <c r="F2442" s="287">
        <v>2757076</v>
      </c>
      <c r="G2442" s="287">
        <v>562241</v>
      </c>
      <c r="H2442" s="287">
        <v>14727145</v>
      </c>
    </row>
    <row r="2443" spans="1:8" ht="14.45" x14ac:dyDescent="0.35">
      <c r="A2443" s="254" t="s">
        <v>200</v>
      </c>
      <c r="B2443" s="287">
        <v>6142982</v>
      </c>
      <c r="C2443" s="287">
        <v>2473813</v>
      </c>
      <c r="D2443" s="287">
        <v>685098</v>
      </c>
      <c r="E2443" s="287">
        <v>2965762</v>
      </c>
      <c r="F2443" s="287">
        <v>2771512</v>
      </c>
      <c r="G2443" s="287">
        <v>483226</v>
      </c>
      <c r="H2443" s="287">
        <v>15522393</v>
      </c>
    </row>
    <row r="2444" spans="1:8" ht="14.45" x14ac:dyDescent="0.35">
      <c r="A2444" s="254" t="s">
        <v>199</v>
      </c>
      <c r="B2444" s="287">
        <v>6716232</v>
      </c>
      <c r="C2444" s="287">
        <v>2726726</v>
      </c>
      <c r="D2444" s="287">
        <v>901970</v>
      </c>
      <c r="E2444" s="287">
        <v>2987480</v>
      </c>
      <c r="F2444" s="287">
        <v>2420699</v>
      </c>
      <c r="G2444" s="287">
        <v>737507</v>
      </c>
      <c r="H2444" s="287">
        <v>16490614</v>
      </c>
    </row>
    <row r="2445" spans="1:8" ht="14.45" x14ac:dyDescent="0.35">
      <c r="A2445" s="254" t="s">
        <v>198</v>
      </c>
      <c r="B2445" s="287">
        <v>5179452</v>
      </c>
      <c r="C2445" s="287">
        <v>2662133</v>
      </c>
      <c r="D2445" s="287">
        <v>833138</v>
      </c>
      <c r="E2445" s="287">
        <v>2681130</v>
      </c>
      <c r="F2445" s="287">
        <v>2203391</v>
      </c>
      <c r="G2445" s="287">
        <v>548839</v>
      </c>
      <c r="H2445" s="287">
        <v>14108083</v>
      </c>
    </row>
    <row r="2446" spans="1:8" ht="14.45" x14ac:dyDescent="0.35">
      <c r="A2446" s="254" t="s">
        <v>384</v>
      </c>
      <c r="B2446" s="287">
        <v>4798745</v>
      </c>
      <c r="C2446" s="287">
        <v>2012266</v>
      </c>
      <c r="D2446" s="287">
        <v>557536</v>
      </c>
      <c r="E2446" s="287">
        <v>2067543</v>
      </c>
      <c r="F2446" s="287">
        <v>1904507</v>
      </c>
      <c r="G2446" s="287">
        <v>383309</v>
      </c>
      <c r="H2446" s="287">
        <v>11723906</v>
      </c>
    </row>
    <row r="2447" spans="1:8" ht="14.45" x14ac:dyDescent="0.35">
      <c r="A2447" s="254" t="s">
        <v>1002</v>
      </c>
      <c r="B2447" s="287">
        <v>5978066</v>
      </c>
      <c r="C2447" s="287">
        <v>1972137</v>
      </c>
      <c r="D2447" s="287">
        <v>697400</v>
      </c>
      <c r="E2447" s="287">
        <v>1780602</v>
      </c>
      <c r="F2447" s="287">
        <v>1946699</v>
      </c>
      <c r="G2447" s="287">
        <v>459091</v>
      </c>
      <c r="H2447" s="287">
        <v>12833995</v>
      </c>
    </row>
    <row r="2448" spans="1:8" ht="14.45" x14ac:dyDescent="0.35">
      <c r="A2448" s="254" t="s">
        <v>195</v>
      </c>
      <c r="B2448" s="287">
        <v>7783190</v>
      </c>
      <c r="C2448" s="287">
        <v>2342622</v>
      </c>
      <c r="D2448" s="287">
        <v>848231</v>
      </c>
      <c r="E2448" s="287">
        <v>1656765</v>
      </c>
      <c r="F2448" s="287">
        <v>2452629</v>
      </c>
      <c r="G2448" s="287">
        <v>477467</v>
      </c>
      <c r="H2448" s="287">
        <v>15560904</v>
      </c>
    </row>
    <row r="2449" spans="1:1554" ht="14.45" x14ac:dyDescent="0.35">
      <c r="A2449" s="254" t="s">
        <v>194</v>
      </c>
      <c r="B2449" s="287">
        <v>6845877</v>
      </c>
      <c r="C2449" s="287">
        <v>3270225</v>
      </c>
      <c r="D2449" s="287">
        <v>913862</v>
      </c>
      <c r="E2449" s="287">
        <v>1889402</v>
      </c>
      <c r="F2449" s="287">
        <v>2086956</v>
      </c>
      <c r="G2449" s="287">
        <v>489338</v>
      </c>
      <c r="H2449" s="287">
        <v>15495660</v>
      </c>
    </row>
    <row r="2450" spans="1:1554" ht="14.45" x14ac:dyDescent="0.35">
      <c r="A2450" s="254" t="s">
        <v>193</v>
      </c>
      <c r="B2450" s="287">
        <v>5503837</v>
      </c>
      <c r="C2450" s="287">
        <v>4022217</v>
      </c>
      <c r="D2450" s="287">
        <v>938513</v>
      </c>
      <c r="E2450" s="287">
        <v>1192597</v>
      </c>
      <c r="F2450" s="287">
        <v>2397488</v>
      </c>
      <c r="G2450" s="287">
        <v>567140</v>
      </c>
      <c r="H2450" s="287">
        <v>14621792</v>
      </c>
    </row>
    <row r="2451" spans="1:1554" ht="14.45" x14ac:dyDescent="0.35">
      <c r="A2451" s="267" t="s">
        <v>1003</v>
      </c>
      <c r="B2451" s="109">
        <f>SUM(B2430:B2450)</f>
        <v>116022353</v>
      </c>
      <c r="C2451" s="109">
        <f t="shared" ref="C2451:H2451" si="188">SUM(C2430:C2450)</f>
        <v>56624037</v>
      </c>
      <c r="D2451" s="109">
        <f t="shared" si="188"/>
        <v>16191411</v>
      </c>
      <c r="E2451" s="109">
        <f t="shared" si="188"/>
        <v>40761692</v>
      </c>
      <c r="F2451" s="109">
        <f t="shared" si="188"/>
        <v>51713865</v>
      </c>
      <c r="G2451" s="109">
        <f t="shared" si="188"/>
        <v>9237458</v>
      </c>
      <c r="H2451" s="109">
        <f t="shared" si="188"/>
        <v>290550816</v>
      </c>
    </row>
    <row r="2452" spans="1:1554" s="285" customFormat="1" ht="14.45" x14ac:dyDescent="0.35">
      <c r="A2452" s="268" t="s">
        <v>1004</v>
      </c>
      <c r="B2452" s="158">
        <f>B2451/21</f>
        <v>5524873.9523809524</v>
      </c>
      <c r="C2452" s="158">
        <f t="shared" ref="C2452:H2452" si="189">C2451/21</f>
        <v>2696382.7142857141</v>
      </c>
      <c r="D2452" s="158">
        <f t="shared" si="189"/>
        <v>771019.57142857148</v>
      </c>
      <c r="E2452" s="158">
        <f t="shared" si="189"/>
        <v>1941032.9523809524</v>
      </c>
      <c r="F2452" s="158">
        <f t="shared" si="189"/>
        <v>2462565</v>
      </c>
      <c r="G2452" s="158">
        <f t="shared" si="189"/>
        <v>439878.95238095237</v>
      </c>
      <c r="H2452" s="158">
        <f t="shared" si="189"/>
        <v>13835753.142857144</v>
      </c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  <c r="CQ2452"/>
      <c r="CR2452"/>
      <c r="CS2452"/>
      <c r="CT2452"/>
      <c r="CU2452"/>
      <c r="CV2452"/>
      <c r="CW2452"/>
      <c r="CX2452"/>
      <c r="CY2452"/>
      <c r="CZ2452"/>
      <c r="DA2452"/>
      <c r="DB2452"/>
      <c r="DC2452"/>
      <c r="DD2452"/>
      <c r="DE2452"/>
      <c r="DF2452"/>
      <c r="DG2452"/>
      <c r="DH2452"/>
      <c r="DI2452"/>
      <c r="DJ2452"/>
      <c r="DK2452"/>
      <c r="DL2452"/>
      <c r="DM2452"/>
      <c r="DN2452"/>
      <c r="DO2452"/>
      <c r="DP2452"/>
      <c r="DQ2452"/>
      <c r="DR2452"/>
      <c r="DS2452"/>
      <c r="DT2452"/>
      <c r="DU2452"/>
      <c r="DV2452"/>
      <c r="DW2452"/>
      <c r="DX2452"/>
      <c r="DY2452"/>
      <c r="DZ2452"/>
      <c r="EA2452"/>
      <c r="EB2452"/>
      <c r="EC2452"/>
      <c r="ED2452"/>
      <c r="EE2452"/>
      <c r="EF2452"/>
      <c r="EG2452"/>
      <c r="EH2452"/>
      <c r="EI2452"/>
      <c r="EJ2452"/>
      <c r="EK2452"/>
      <c r="EL2452"/>
      <c r="EM2452"/>
      <c r="EN2452"/>
      <c r="EO2452"/>
      <c r="EP2452"/>
      <c r="EQ2452"/>
      <c r="ER2452"/>
      <c r="ES2452"/>
      <c r="ET2452"/>
      <c r="EU2452"/>
      <c r="EV2452"/>
      <c r="EW2452"/>
      <c r="EX2452"/>
      <c r="EY2452"/>
      <c r="EZ2452"/>
      <c r="FA2452"/>
      <c r="FB2452"/>
      <c r="FC2452"/>
      <c r="FD2452"/>
      <c r="FE2452"/>
      <c r="FF2452"/>
      <c r="FG2452"/>
      <c r="FH2452"/>
      <c r="FI2452"/>
      <c r="FJ2452"/>
      <c r="FK2452"/>
      <c r="FL2452"/>
      <c r="FM2452"/>
      <c r="FN2452"/>
      <c r="FO2452"/>
      <c r="FP2452"/>
      <c r="FQ2452"/>
      <c r="FR2452"/>
      <c r="FS2452"/>
      <c r="FT2452"/>
      <c r="FU2452"/>
      <c r="FV2452"/>
      <c r="FW2452"/>
      <c r="FX2452"/>
      <c r="FY2452"/>
      <c r="FZ2452"/>
      <c r="GA2452"/>
      <c r="GB2452"/>
      <c r="GC2452"/>
      <c r="GD2452"/>
      <c r="GE2452"/>
      <c r="GF2452"/>
      <c r="GG2452"/>
      <c r="GH2452"/>
      <c r="GI2452"/>
      <c r="GJ2452"/>
      <c r="GK2452"/>
      <c r="GL2452"/>
      <c r="GM2452"/>
      <c r="GN2452"/>
      <c r="GO2452"/>
      <c r="GP2452"/>
      <c r="GQ2452"/>
      <c r="GR2452"/>
      <c r="GS2452"/>
      <c r="GT2452"/>
      <c r="GU2452"/>
      <c r="GV2452"/>
      <c r="GW2452"/>
      <c r="GX2452"/>
      <c r="GY2452"/>
      <c r="GZ2452"/>
      <c r="HA2452"/>
      <c r="HB2452"/>
      <c r="HC2452"/>
      <c r="HD2452"/>
      <c r="HE2452"/>
      <c r="HF2452"/>
      <c r="HG2452"/>
      <c r="HH2452"/>
      <c r="HI2452"/>
      <c r="HJ2452"/>
      <c r="HK2452"/>
      <c r="HL2452"/>
      <c r="HM2452"/>
      <c r="HN2452"/>
      <c r="HO2452"/>
      <c r="HP2452"/>
      <c r="HQ2452"/>
      <c r="HR2452"/>
      <c r="HS2452"/>
      <c r="HT2452"/>
      <c r="HU2452"/>
      <c r="HV2452"/>
      <c r="HW2452"/>
      <c r="HX2452"/>
      <c r="HY2452"/>
      <c r="HZ2452"/>
      <c r="IA2452"/>
      <c r="IB2452"/>
      <c r="IC2452"/>
      <c r="ID2452"/>
      <c r="IE2452"/>
      <c r="IF2452"/>
      <c r="IG2452"/>
      <c r="IH2452"/>
      <c r="II2452"/>
      <c r="IJ2452"/>
      <c r="IK2452"/>
      <c r="IL2452"/>
      <c r="IM2452"/>
      <c r="IN2452"/>
      <c r="IO2452"/>
      <c r="IP2452"/>
      <c r="IQ2452"/>
      <c r="IR2452"/>
      <c r="IS2452"/>
      <c r="IT2452"/>
      <c r="IU2452"/>
      <c r="IV2452"/>
      <c r="IW2452"/>
      <c r="IX2452"/>
      <c r="IY2452"/>
      <c r="IZ2452"/>
      <c r="JA2452"/>
      <c r="JB2452"/>
      <c r="JC2452"/>
      <c r="JD2452"/>
      <c r="JE2452"/>
      <c r="JF2452"/>
      <c r="JG2452"/>
      <c r="JH2452"/>
      <c r="JI2452"/>
      <c r="JJ2452"/>
      <c r="JK2452"/>
      <c r="JL2452"/>
      <c r="JM2452"/>
      <c r="JN2452"/>
      <c r="JO2452"/>
      <c r="JP2452"/>
      <c r="JQ2452"/>
      <c r="JR2452"/>
      <c r="JS2452"/>
      <c r="JT2452"/>
      <c r="JU2452"/>
      <c r="JV2452"/>
      <c r="JW2452"/>
      <c r="JX2452"/>
      <c r="JY2452"/>
      <c r="JZ2452"/>
      <c r="KA2452"/>
      <c r="KB2452"/>
      <c r="KC2452"/>
      <c r="KD2452"/>
      <c r="KE2452"/>
      <c r="KF2452"/>
      <c r="KG2452"/>
      <c r="KH2452"/>
      <c r="KI2452"/>
      <c r="KJ2452"/>
      <c r="KK2452"/>
      <c r="KL2452"/>
      <c r="KM2452"/>
      <c r="KN2452"/>
      <c r="KO2452"/>
      <c r="KP2452"/>
      <c r="KQ2452"/>
      <c r="KR2452"/>
      <c r="KS2452"/>
      <c r="KT2452"/>
      <c r="KU2452"/>
      <c r="KV2452"/>
      <c r="KW2452"/>
      <c r="KX2452"/>
      <c r="KY2452"/>
      <c r="KZ2452"/>
      <c r="LA2452"/>
      <c r="LB2452"/>
      <c r="LC2452"/>
      <c r="LD2452"/>
      <c r="LE2452"/>
      <c r="LF2452"/>
      <c r="LG2452"/>
      <c r="LH2452"/>
      <c r="LI2452"/>
      <c r="LJ2452"/>
      <c r="LK2452"/>
      <c r="LL2452"/>
      <c r="LM2452"/>
      <c r="LN2452"/>
      <c r="LO2452"/>
      <c r="LP2452"/>
      <c r="LQ2452"/>
      <c r="LR2452"/>
      <c r="LS2452"/>
      <c r="LT2452"/>
      <c r="LU2452"/>
      <c r="LV2452"/>
      <c r="LW2452"/>
      <c r="LX2452"/>
      <c r="LY2452"/>
      <c r="LZ2452"/>
      <c r="MA2452"/>
      <c r="MB2452"/>
      <c r="MC2452"/>
      <c r="MD2452"/>
      <c r="ME2452"/>
      <c r="MF2452"/>
      <c r="MG2452"/>
      <c r="MH2452"/>
      <c r="MI2452"/>
      <c r="MJ2452"/>
      <c r="MK2452"/>
      <c r="ML2452"/>
      <c r="MM2452"/>
      <c r="MN2452"/>
      <c r="MO2452"/>
      <c r="MP2452"/>
      <c r="MQ2452"/>
      <c r="MR2452"/>
      <c r="MS2452"/>
      <c r="MT2452"/>
      <c r="MU2452"/>
      <c r="MV2452"/>
      <c r="MW2452"/>
      <c r="MX2452"/>
      <c r="MY2452"/>
      <c r="MZ2452"/>
      <c r="NA2452"/>
      <c r="NB2452"/>
      <c r="NC2452"/>
      <c r="ND2452"/>
      <c r="NE2452"/>
      <c r="NF2452"/>
      <c r="NG2452"/>
      <c r="NH2452"/>
      <c r="NI2452"/>
      <c r="NJ2452"/>
      <c r="NK2452"/>
      <c r="NL2452"/>
      <c r="NM2452"/>
      <c r="NN2452"/>
      <c r="NO2452"/>
      <c r="NP2452"/>
      <c r="NQ2452"/>
      <c r="NR2452"/>
      <c r="NS2452"/>
      <c r="NT2452"/>
      <c r="NU2452"/>
      <c r="NV2452"/>
      <c r="NW2452"/>
      <c r="NX2452"/>
      <c r="NY2452"/>
      <c r="NZ2452"/>
      <c r="OA2452"/>
      <c r="OB2452"/>
      <c r="OC2452"/>
      <c r="OD2452"/>
      <c r="OE2452"/>
      <c r="OF2452"/>
      <c r="OG2452"/>
      <c r="OH2452"/>
      <c r="OI2452"/>
      <c r="OJ2452"/>
      <c r="OK2452"/>
      <c r="OL2452"/>
      <c r="OM2452"/>
      <c r="ON2452"/>
      <c r="OO2452"/>
      <c r="OP2452"/>
      <c r="OQ2452"/>
      <c r="OR2452"/>
      <c r="OS2452"/>
      <c r="OT2452"/>
      <c r="OU2452"/>
      <c r="OV2452"/>
      <c r="OW2452"/>
      <c r="OX2452"/>
      <c r="OY2452"/>
      <c r="OZ2452"/>
      <c r="PA2452"/>
      <c r="PB2452"/>
      <c r="PC2452"/>
      <c r="PD2452"/>
      <c r="PE2452"/>
      <c r="PF2452"/>
      <c r="PG2452"/>
      <c r="PH2452"/>
      <c r="PI2452"/>
      <c r="PJ2452"/>
      <c r="PK2452"/>
      <c r="PL2452"/>
      <c r="PM2452"/>
      <c r="PN2452"/>
      <c r="PO2452"/>
      <c r="PP2452"/>
      <c r="PQ2452"/>
      <c r="PR2452"/>
      <c r="PS2452"/>
      <c r="PT2452"/>
      <c r="PU2452"/>
      <c r="PV2452"/>
      <c r="PW2452"/>
      <c r="PX2452"/>
      <c r="PY2452"/>
      <c r="PZ2452"/>
      <c r="QA2452"/>
      <c r="QB2452"/>
      <c r="QC2452"/>
      <c r="QD2452"/>
      <c r="QE2452"/>
      <c r="QF2452"/>
      <c r="QG2452"/>
      <c r="QH2452"/>
      <c r="QI2452"/>
      <c r="QJ2452"/>
      <c r="QK2452"/>
      <c r="QL2452"/>
      <c r="QM2452"/>
      <c r="QN2452"/>
      <c r="QO2452"/>
      <c r="QP2452"/>
      <c r="QQ2452"/>
      <c r="QR2452"/>
      <c r="QS2452"/>
      <c r="QT2452"/>
      <c r="QU2452"/>
      <c r="QV2452"/>
      <c r="QW2452"/>
      <c r="QX2452"/>
      <c r="QY2452"/>
      <c r="QZ2452"/>
      <c r="RA2452"/>
      <c r="RB2452"/>
      <c r="RC2452"/>
      <c r="RD2452"/>
      <c r="RE2452"/>
      <c r="RF2452"/>
      <c r="RG2452"/>
      <c r="RH2452"/>
      <c r="RI2452"/>
      <c r="RJ2452"/>
      <c r="RK2452"/>
      <c r="RL2452"/>
      <c r="RM2452"/>
      <c r="RN2452"/>
      <c r="RO2452"/>
      <c r="RP2452"/>
      <c r="RQ2452"/>
      <c r="RR2452"/>
      <c r="RS2452"/>
      <c r="RT2452"/>
      <c r="RU2452"/>
      <c r="RV2452"/>
      <c r="RW2452"/>
      <c r="RX2452"/>
      <c r="RY2452"/>
      <c r="RZ2452"/>
      <c r="SA2452"/>
      <c r="SB2452"/>
      <c r="SC2452"/>
      <c r="SD2452"/>
      <c r="SE2452"/>
      <c r="SF2452"/>
      <c r="SG2452"/>
      <c r="SH2452"/>
      <c r="SI2452"/>
      <c r="SJ2452"/>
      <c r="SK2452"/>
      <c r="SL2452"/>
      <c r="SM2452"/>
      <c r="SN2452"/>
      <c r="SO2452"/>
      <c r="SP2452"/>
      <c r="SQ2452"/>
      <c r="SR2452"/>
      <c r="SS2452"/>
      <c r="ST2452"/>
      <c r="SU2452"/>
      <c r="SV2452"/>
      <c r="SW2452"/>
      <c r="SX2452"/>
      <c r="SY2452"/>
      <c r="SZ2452"/>
      <c r="TA2452"/>
      <c r="TB2452"/>
      <c r="TC2452"/>
      <c r="TD2452"/>
      <c r="TE2452"/>
      <c r="TF2452"/>
      <c r="TG2452"/>
      <c r="TH2452"/>
      <c r="TI2452"/>
      <c r="TJ2452"/>
      <c r="TK2452"/>
      <c r="TL2452"/>
      <c r="TM2452"/>
      <c r="TN2452"/>
      <c r="TO2452"/>
      <c r="TP2452"/>
      <c r="TQ2452"/>
      <c r="TR2452"/>
      <c r="TS2452"/>
      <c r="TT2452"/>
      <c r="TU2452"/>
      <c r="TV2452"/>
      <c r="TW2452"/>
      <c r="TX2452"/>
      <c r="TY2452"/>
      <c r="TZ2452"/>
      <c r="UA2452"/>
      <c r="UB2452"/>
      <c r="UC2452"/>
      <c r="UD2452"/>
      <c r="UE2452"/>
      <c r="UF2452"/>
      <c r="UG2452"/>
      <c r="UH2452"/>
      <c r="UI2452"/>
      <c r="UJ2452"/>
      <c r="UK2452"/>
      <c r="UL2452"/>
      <c r="UM2452"/>
      <c r="UN2452"/>
      <c r="UO2452"/>
      <c r="UP2452"/>
      <c r="UQ2452"/>
      <c r="UR2452"/>
      <c r="US2452"/>
      <c r="UT2452"/>
      <c r="UU2452"/>
      <c r="UV2452"/>
      <c r="UW2452"/>
      <c r="UX2452"/>
      <c r="UY2452"/>
      <c r="UZ2452"/>
      <c r="VA2452"/>
      <c r="VB2452"/>
      <c r="VC2452"/>
      <c r="VD2452"/>
      <c r="VE2452"/>
      <c r="VF2452"/>
      <c r="VG2452"/>
      <c r="VH2452"/>
      <c r="VI2452"/>
      <c r="VJ2452"/>
      <c r="VK2452"/>
      <c r="VL2452"/>
      <c r="VM2452"/>
      <c r="VN2452"/>
      <c r="VO2452"/>
      <c r="VP2452"/>
      <c r="VQ2452"/>
      <c r="VR2452"/>
      <c r="VS2452"/>
      <c r="VT2452"/>
      <c r="VU2452"/>
      <c r="VV2452"/>
      <c r="VW2452"/>
      <c r="VX2452"/>
      <c r="VY2452"/>
      <c r="VZ2452"/>
      <c r="WA2452"/>
      <c r="WB2452"/>
      <c r="WC2452"/>
      <c r="WD2452"/>
      <c r="WE2452"/>
      <c r="WF2452"/>
      <c r="WG2452"/>
      <c r="WH2452"/>
      <c r="WI2452"/>
      <c r="WJ2452"/>
      <c r="WK2452"/>
      <c r="WL2452"/>
      <c r="WM2452"/>
      <c r="WN2452"/>
      <c r="WO2452"/>
      <c r="WP2452"/>
      <c r="WQ2452"/>
      <c r="WR2452"/>
      <c r="WS2452"/>
      <c r="WT2452"/>
      <c r="WU2452"/>
      <c r="WV2452"/>
      <c r="WW2452"/>
      <c r="WX2452"/>
      <c r="WY2452"/>
      <c r="WZ2452"/>
      <c r="XA2452"/>
      <c r="XB2452"/>
      <c r="XC2452"/>
      <c r="XD2452"/>
      <c r="XE2452"/>
      <c r="XF2452"/>
      <c r="XG2452"/>
      <c r="XH2452"/>
      <c r="XI2452"/>
      <c r="XJ2452"/>
      <c r="XK2452"/>
      <c r="XL2452"/>
      <c r="XM2452"/>
      <c r="XN2452"/>
      <c r="XO2452"/>
      <c r="XP2452"/>
      <c r="XQ2452"/>
      <c r="XR2452"/>
      <c r="XS2452"/>
      <c r="XT2452"/>
      <c r="XU2452"/>
      <c r="XV2452"/>
      <c r="XW2452"/>
      <c r="XX2452"/>
      <c r="XY2452"/>
      <c r="XZ2452"/>
      <c r="YA2452"/>
      <c r="YB2452"/>
      <c r="YC2452"/>
      <c r="YD2452"/>
      <c r="YE2452"/>
      <c r="YF2452"/>
      <c r="YG2452"/>
      <c r="YH2452"/>
      <c r="YI2452"/>
      <c r="YJ2452"/>
      <c r="YK2452"/>
      <c r="YL2452"/>
      <c r="YM2452"/>
      <c r="YN2452"/>
      <c r="YO2452"/>
      <c r="YP2452"/>
      <c r="YQ2452"/>
      <c r="YR2452"/>
      <c r="YS2452"/>
      <c r="YT2452"/>
      <c r="YU2452"/>
      <c r="YV2452"/>
      <c r="YW2452"/>
      <c r="YX2452"/>
      <c r="YY2452"/>
      <c r="YZ2452"/>
      <c r="ZA2452"/>
      <c r="ZB2452"/>
      <c r="ZC2452"/>
      <c r="ZD2452"/>
      <c r="ZE2452"/>
      <c r="ZF2452"/>
      <c r="ZG2452"/>
      <c r="ZH2452"/>
      <c r="ZI2452"/>
      <c r="ZJ2452"/>
      <c r="ZK2452"/>
      <c r="ZL2452"/>
      <c r="ZM2452"/>
      <c r="ZN2452"/>
      <c r="ZO2452"/>
      <c r="ZP2452"/>
      <c r="ZQ2452"/>
      <c r="ZR2452"/>
      <c r="ZS2452"/>
      <c r="ZT2452"/>
      <c r="ZU2452"/>
      <c r="ZV2452"/>
      <c r="ZW2452"/>
      <c r="ZX2452"/>
      <c r="ZY2452"/>
      <c r="ZZ2452"/>
      <c r="AAA2452"/>
      <c r="AAB2452"/>
      <c r="AAC2452"/>
      <c r="AAD2452"/>
      <c r="AAE2452"/>
      <c r="AAF2452"/>
      <c r="AAG2452"/>
      <c r="AAH2452"/>
      <c r="AAI2452"/>
      <c r="AAJ2452"/>
      <c r="AAK2452"/>
      <c r="AAL2452"/>
      <c r="AAM2452"/>
      <c r="AAN2452"/>
      <c r="AAO2452"/>
      <c r="AAP2452"/>
      <c r="AAQ2452"/>
      <c r="AAR2452"/>
      <c r="AAS2452"/>
      <c r="AAT2452"/>
      <c r="AAU2452"/>
      <c r="AAV2452"/>
      <c r="AAW2452"/>
      <c r="AAX2452"/>
      <c r="AAY2452"/>
      <c r="AAZ2452"/>
      <c r="ABA2452"/>
      <c r="ABB2452"/>
      <c r="ABC2452"/>
      <c r="ABD2452"/>
      <c r="ABE2452"/>
      <c r="ABF2452"/>
      <c r="ABG2452"/>
      <c r="ABH2452"/>
      <c r="ABI2452"/>
      <c r="ABJ2452"/>
      <c r="ABK2452"/>
      <c r="ABL2452"/>
      <c r="ABM2452"/>
      <c r="ABN2452"/>
      <c r="ABO2452"/>
      <c r="ABP2452"/>
      <c r="ABQ2452"/>
      <c r="ABR2452"/>
      <c r="ABS2452"/>
      <c r="ABT2452"/>
      <c r="ABU2452"/>
      <c r="ABV2452"/>
      <c r="ABW2452"/>
      <c r="ABX2452"/>
      <c r="ABY2452"/>
      <c r="ABZ2452"/>
      <c r="ACA2452"/>
      <c r="ACB2452"/>
      <c r="ACC2452"/>
      <c r="ACD2452"/>
      <c r="ACE2452"/>
      <c r="ACF2452"/>
      <c r="ACG2452"/>
      <c r="ACH2452"/>
      <c r="ACI2452"/>
      <c r="ACJ2452"/>
      <c r="ACK2452"/>
      <c r="ACL2452"/>
      <c r="ACM2452"/>
      <c r="ACN2452"/>
      <c r="ACO2452"/>
      <c r="ACP2452"/>
      <c r="ACQ2452"/>
      <c r="ACR2452"/>
      <c r="ACS2452"/>
      <c r="ACT2452"/>
      <c r="ACU2452"/>
      <c r="ACV2452"/>
      <c r="ACW2452"/>
      <c r="ACX2452"/>
      <c r="ACY2452"/>
      <c r="ACZ2452"/>
      <c r="ADA2452"/>
      <c r="ADB2452"/>
      <c r="ADC2452"/>
      <c r="ADD2452"/>
      <c r="ADE2452"/>
      <c r="ADF2452"/>
      <c r="ADG2452"/>
      <c r="ADH2452"/>
      <c r="ADI2452"/>
      <c r="ADJ2452"/>
      <c r="ADK2452"/>
      <c r="ADL2452"/>
      <c r="ADM2452"/>
      <c r="ADN2452"/>
      <c r="ADO2452"/>
      <c r="ADP2452"/>
      <c r="ADQ2452"/>
      <c r="ADR2452"/>
      <c r="ADS2452"/>
      <c r="ADT2452"/>
      <c r="ADU2452"/>
      <c r="ADV2452"/>
      <c r="ADW2452"/>
      <c r="ADX2452"/>
      <c r="ADY2452"/>
      <c r="ADZ2452"/>
      <c r="AEA2452"/>
      <c r="AEB2452"/>
      <c r="AEC2452"/>
      <c r="AED2452"/>
      <c r="AEE2452"/>
      <c r="AEF2452"/>
      <c r="AEG2452"/>
      <c r="AEH2452"/>
      <c r="AEI2452"/>
      <c r="AEJ2452"/>
      <c r="AEK2452"/>
      <c r="AEL2452"/>
      <c r="AEM2452"/>
      <c r="AEN2452"/>
      <c r="AEO2452"/>
      <c r="AEP2452"/>
      <c r="AEQ2452"/>
      <c r="AER2452"/>
      <c r="AES2452"/>
      <c r="AET2452"/>
      <c r="AEU2452"/>
      <c r="AEV2452"/>
      <c r="AEW2452"/>
      <c r="AEX2452"/>
      <c r="AEY2452"/>
      <c r="AEZ2452"/>
      <c r="AFA2452"/>
      <c r="AFB2452"/>
      <c r="AFC2452"/>
      <c r="AFD2452"/>
      <c r="AFE2452"/>
      <c r="AFF2452"/>
      <c r="AFG2452"/>
      <c r="AFH2452"/>
      <c r="AFI2452"/>
      <c r="AFJ2452"/>
      <c r="AFK2452"/>
      <c r="AFL2452"/>
      <c r="AFM2452"/>
      <c r="AFN2452"/>
      <c r="AFO2452"/>
      <c r="AFP2452"/>
      <c r="AFQ2452"/>
      <c r="AFR2452"/>
      <c r="AFS2452"/>
      <c r="AFT2452"/>
      <c r="AFU2452"/>
      <c r="AFV2452"/>
      <c r="AFW2452"/>
      <c r="AFX2452"/>
      <c r="AFY2452"/>
      <c r="AFZ2452"/>
      <c r="AGA2452"/>
      <c r="AGB2452"/>
      <c r="AGC2452"/>
      <c r="AGD2452"/>
      <c r="AGE2452"/>
      <c r="AGF2452"/>
      <c r="AGG2452"/>
      <c r="AGH2452"/>
      <c r="AGI2452"/>
      <c r="AGJ2452"/>
      <c r="AGK2452"/>
      <c r="AGL2452"/>
      <c r="AGM2452"/>
      <c r="AGN2452"/>
      <c r="AGO2452"/>
      <c r="AGP2452"/>
      <c r="AGQ2452"/>
      <c r="AGR2452"/>
      <c r="AGS2452"/>
      <c r="AGT2452"/>
      <c r="AGU2452"/>
      <c r="AGV2452"/>
      <c r="AGW2452"/>
      <c r="AGX2452"/>
      <c r="AGY2452"/>
      <c r="AGZ2452"/>
      <c r="AHA2452"/>
      <c r="AHB2452"/>
      <c r="AHC2452"/>
      <c r="AHD2452"/>
      <c r="AHE2452"/>
      <c r="AHF2452"/>
      <c r="AHG2452"/>
      <c r="AHH2452"/>
      <c r="AHI2452"/>
      <c r="AHJ2452"/>
      <c r="AHK2452"/>
      <c r="AHL2452"/>
      <c r="AHM2452"/>
      <c r="AHN2452"/>
      <c r="AHO2452"/>
      <c r="AHP2452"/>
      <c r="AHQ2452"/>
      <c r="AHR2452"/>
      <c r="AHS2452"/>
      <c r="AHT2452"/>
      <c r="AHU2452"/>
      <c r="AHV2452"/>
      <c r="AHW2452"/>
      <c r="AHX2452"/>
      <c r="AHY2452"/>
      <c r="AHZ2452"/>
      <c r="AIA2452"/>
      <c r="AIB2452"/>
      <c r="AIC2452"/>
      <c r="AID2452"/>
      <c r="AIE2452"/>
      <c r="AIF2452"/>
      <c r="AIG2452"/>
      <c r="AIH2452"/>
      <c r="AII2452"/>
      <c r="AIJ2452"/>
      <c r="AIK2452"/>
      <c r="AIL2452"/>
      <c r="AIM2452"/>
      <c r="AIN2452"/>
      <c r="AIO2452"/>
      <c r="AIP2452"/>
      <c r="AIQ2452"/>
      <c r="AIR2452"/>
      <c r="AIS2452"/>
      <c r="AIT2452"/>
      <c r="AIU2452"/>
      <c r="AIV2452"/>
      <c r="AIW2452"/>
      <c r="AIX2452"/>
      <c r="AIY2452"/>
      <c r="AIZ2452"/>
      <c r="AJA2452"/>
      <c r="AJB2452"/>
      <c r="AJC2452"/>
      <c r="AJD2452"/>
      <c r="AJE2452"/>
      <c r="AJF2452"/>
      <c r="AJG2452"/>
      <c r="AJH2452"/>
      <c r="AJI2452"/>
      <c r="AJJ2452"/>
      <c r="AJK2452"/>
      <c r="AJL2452"/>
      <c r="AJM2452"/>
      <c r="AJN2452"/>
      <c r="AJO2452"/>
      <c r="AJP2452"/>
      <c r="AJQ2452"/>
      <c r="AJR2452"/>
      <c r="AJS2452"/>
      <c r="AJT2452"/>
      <c r="AJU2452"/>
      <c r="AJV2452"/>
      <c r="AJW2452"/>
      <c r="AJX2452"/>
      <c r="AJY2452"/>
      <c r="AJZ2452"/>
      <c r="AKA2452"/>
      <c r="AKB2452"/>
      <c r="AKC2452"/>
      <c r="AKD2452"/>
      <c r="AKE2452"/>
      <c r="AKF2452"/>
      <c r="AKG2452"/>
      <c r="AKH2452"/>
      <c r="AKI2452"/>
      <c r="AKJ2452"/>
      <c r="AKK2452"/>
      <c r="AKL2452"/>
      <c r="AKM2452"/>
      <c r="AKN2452"/>
      <c r="AKO2452"/>
      <c r="AKP2452"/>
      <c r="AKQ2452"/>
      <c r="AKR2452"/>
      <c r="AKS2452"/>
      <c r="AKT2452"/>
      <c r="AKU2452"/>
      <c r="AKV2452"/>
      <c r="AKW2452"/>
      <c r="AKX2452"/>
      <c r="AKY2452"/>
      <c r="AKZ2452"/>
      <c r="ALA2452"/>
      <c r="ALB2452"/>
      <c r="ALC2452"/>
      <c r="ALD2452"/>
      <c r="ALE2452"/>
      <c r="ALF2452"/>
      <c r="ALG2452"/>
      <c r="ALH2452"/>
      <c r="ALI2452"/>
      <c r="ALJ2452"/>
      <c r="ALK2452"/>
      <c r="ALL2452"/>
      <c r="ALM2452"/>
      <c r="ALN2452"/>
      <c r="ALO2452"/>
      <c r="ALP2452"/>
      <c r="ALQ2452"/>
      <c r="ALR2452"/>
      <c r="ALS2452"/>
      <c r="ALT2452"/>
      <c r="ALU2452"/>
      <c r="ALV2452"/>
      <c r="ALW2452"/>
      <c r="ALX2452"/>
      <c r="ALY2452"/>
      <c r="ALZ2452"/>
      <c r="AMA2452"/>
      <c r="AMB2452"/>
      <c r="AMC2452"/>
      <c r="AMD2452"/>
      <c r="AME2452"/>
      <c r="AMF2452"/>
      <c r="AMG2452"/>
      <c r="AMH2452"/>
      <c r="AMI2452"/>
      <c r="AMJ2452"/>
      <c r="AMK2452"/>
      <c r="AML2452"/>
      <c r="AMM2452"/>
      <c r="AMN2452"/>
      <c r="AMO2452"/>
      <c r="AMP2452"/>
      <c r="AMQ2452"/>
      <c r="AMR2452"/>
      <c r="AMS2452"/>
      <c r="AMT2452"/>
      <c r="AMU2452"/>
      <c r="AMV2452"/>
      <c r="AMW2452"/>
      <c r="AMX2452"/>
      <c r="AMY2452"/>
      <c r="AMZ2452"/>
      <c r="ANA2452"/>
      <c r="ANB2452"/>
      <c r="ANC2452"/>
      <c r="AND2452"/>
      <c r="ANE2452"/>
      <c r="ANF2452"/>
      <c r="ANG2452"/>
      <c r="ANH2452"/>
      <c r="ANI2452"/>
      <c r="ANJ2452"/>
      <c r="ANK2452"/>
      <c r="ANL2452"/>
      <c r="ANM2452"/>
      <c r="ANN2452"/>
      <c r="ANO2452"/>
      <c r="ANP2452"/>
      <c r="ANQ2452"/>
      <c r="ANR2452"/>
      <c r="ANS2452"/>
      <c r="ANT2452"/>
      <c r="ANU2452"/>
      <c r="ANV2452"/>
      <c r="ANW2452"/>
      <c r="ANX2452"/>
      <c r="ANY2452"/>
      <c r="ANZ2452"/>
      <c r="AOA2452"/>
      <c r="AOB2452"/>
      <c r="AOC2452"/>
      <c r="AOD2452"/>
      <c r="AOE2452"/>
      <c r="AOF2452"/>
      <c r="AOG2452"/>
      <c r="AOH2452"/>
      <c r="AOI2452"/>
      <c r="AOJ2452"/>
      <c r="AOK2452"/>
      <c r="AOL2452"/>
      <c r="AOM2452"/>
      <c r="AON2452"/>
      <c r="AOO2452"/>
      <c r="AOP2452"/>
      <c r="AOQ2452"/>
      <c r="AOR2452"/>
      <c r="AOS2452"/>
      <c r="AOT2452"/>
      <c r="AOU2452"/>
      <c r="AOV2452"/>
      <c r="AOW2452"/>
      <c r="AOX2452"/>
      <c r="AOY2452"/>
      <c r="AOZ2452"/>
      <c r="APA2452"/>
      <c r="APB2452"/>
      <c r="APC2452"/>
      <c r="APD2452"/>
      <c r="APE2452"/>
      <c r="APF2452"/>
      <c r="APG2452"/>
      <c r="APH2452"/>
      <c r="API2452"/>
      <c r="APJ2452"/>
      <c r="APK2452"/>
      <c r="APL2452"/>
      <c r="APM2452"/>
      <c r="APN2452"/>
      <c r="APO2452"/>
      <c r="APP2452"/>
      <c r="APQ2452"/>
      <c r="APR2452"/>
      <c r="APS2452"/>
      <c r="APT2452"/>
      <c r="APU2452"/>
      <c r="APV2452"/>
      <c r="APW2452"/>
      <c r="APX2452"/>
      <c r="APY2452"/>
      <c r="APZ2452"/>
      <c r="AQA2452"/>
      <c r="AQB2452"/>
      <c r="AQC2452"/>
      <c r="AQD2452"/>
      <c r="AQE2452"/>
      <c r="AQF2452"/>
      <c r="AQG2452"/>
      <c r="AQH2452"/>
      <c r="AQI2452"/>
      <c r="AQJ2452"/>
      <c r="AQK2452"/>
      <c r="AQL2452"/>
      <c r="AQM2452"/>
      <c r="AQN2452"/>
      <c r="AQO2452"/>
      <c r="AQP2452"/>
      <c r="AQQ2452"/>
      <c r="AQR2452"/>
      <c r="AQS2452"/>
      <c r="AQT2452"/>
      <c r="AQU2452"/>
      <c r="AQV2452"/>
      <c r="AQW2452"/>
      <c r="AQX2452"/>
      <c r="AQY2452"/>
      <c r="AQZ2452"/>
      <c r="ARA2452"/>
      <c r="ARB2452"/>
      <c r="ARC2452"/>
      <c r="ARD2452"/>
      <c r="ARE2452"/>
      <c r="ARF2452"/>
      <c r="ARG2452"/>
      <c r="ARH2452"/>
      <c r="ARI2452"/>
      <c r="ARJ2452"/>
      <c r="ARK2452"/>
      <c r="ARL2452"/>
      <c r="ARM2452"/>
      <c r="ARN2452"/>
      <c r="ARO2452"/>
      <c r="ARP2452"/>
      <c r="ARQ2452"/>
      <c r="ARR2452"/>
      <c r="ARS2452"/>
      <c r="ART2452"/>
      <c r="ARU2452"/>
      <c r="ARV2452"/>
      <c r="ARW2452"/>
      <c r="ARX2452"/>
      <c r="ARY2452"/>
      <c r="ARZ2452"/>
      <c r="ASA2452"/>
      <c r="ASB2452"/>
      <c r="ASC2452"/>
      <c r="ASD2452"/>
      <c r="ASE2452"/>
      <c r="ASF2452"/>
      <c r="ASG2452"/>
      <c r="ASH2452"/>
      <c r="ASI2452"/>
      <c r="ASJ2452"/>
      <c r="ASK2452"/>
      <c r="ASL2452"/>
      <c r="ASM2452"/>
      <c r="ASN2452"/>
      <c r="ASO2452"/>
      <c r="ASP2452"/>
      <c r="ASQ2452"/>
      <c r="ASR2452"/>
      <c r="ASS2452"/>
      <c r="AST2452"/>
      <c r="ASU2452"/>
      <c r="ASV2452"/>
      <c r="ASW2452"/>
      <c r="ASX2452"/>
      <c r="ASY2452"/>
      <c r="ASZ2452"/>
      <c r="ATA2452"/>
      <c r="ATB2452"/>
      <c r="ATC2452"/>
      <c r="ATD2452"/>
      <c r="ATE2452"/>
      <c r="ATF2452"/>
      <c r="ATG2452"/>
      <c r="ATH2452"/>
      <c r="ATI2452"/>
      <c r="ATJ2452"/>
      <c r="ATK2452"/>
      <c r="ATL2452"/>
      <c r="ATM2452"/>
      <c r="ATN2452"/>
      <c r="ATO2452"/>
      <c r="ATP2452"/>
      <c r="ATQ2452"/>
      <c r="ATR2452"/>
      <c r="ATS2452"/>
      <c r="ATT2452"/>
      <c r="ATU2452"/>
      <c r="ATV2452"/>
      <c r="ATW2452"/>
      <c r="ATX2452"/>
      <c r="ATY2452"/>
      <c r="ATZ2452"/>
      <c r="AUA2452"/>
      <c r="AUB2452"/>
      <c r="AUC2452"/>
      <c r="AUD2452"/>
      <c r="AUE2452"/>
      <c r="AUF2452"/>
      <c r="AUG2452"/>
      <c r="AUH2452"/>
      <c r="AUI2452"/>
      <c r="AUJ2452"/>
      <c r="AUK2452"/>
      <c r="AUL2452"/>
      <c r="AUM2452"/>
      <c r="AUN2452"/>
      <c r="AUO2452"/>
      <c r="AUP2452"/>
      <c r="AUQ2452"/>
      <c r="AUR2452"/>
      <c r="AUS2452"/>
      <c r="AUT2452"/>
      <c r="AUU2452"/>
      <c r="AUV2452"/>
      <c r="AUW2452"/>
      <c r="AUX2452"/>
      <c r="AUY2452"/>
      <c r="AUZ2452"/>
      <c r="AVA2452"/>
      <c r="AVB2452"/>
      <c r="AVC2452"/>
      <c r="AVD2452"/>
      <c r="AVE2452"/>
      <c r="AVF2452"/>
      <c r="AVG2452"/>
      <c r="AVH2452"/>
      <c r="AVI2452"/>
      <c r="AVJ2452"/>
      <c r="AVK2452"/>
      <c r="AVL2452"/>
      <c r="AVM2452"/>
      <c r="AVN2452"/>
      <c r="AVO2452"/>
      <c r="AVP2452"/>
      <c r="AVQ2452"/>
      <c r="AVR2452"/>
      <c r="AVS2452"/>
      <c r="AVT2452"/>
      <c r="AVU2452"/>
      <c r="AVV2452"/>
      <c r="AVW2452"/>
      <c r="AVX2452"/>
      <c r="AVY2452"/>
      <c r="AVZ2452"/>
      <c r="AWA2452"/>
      <c r="AWB2452"/>
      <c r="AWC2452"/>
      <c r="AWD2452"/>
      <c r="AWE2452"/>
      <c r="AWF2452"/>
      <c r="AWG2452"/>
      <c r="AWH2452"/>
      <c r="AWI2452"/>
      <c r="AWJ2452"/>
      <c r="AWK2452"/>
      <c r="AWL2452"/>
      <c r="AWM2452"/>
      <c r="AWN2452"/>
      <c r="AWO2452"/>
      <c r="AWP2452"/>
      <c r="AWQ2452"/>
      <c r="AWR2452"/>
      <c r="AWS2452"/>
      <c r="AWT2452"/>
      <c r="AWU2452"/>
      <c r="AWV2452"/>
      <c r="AWW2452"/>
      <c r="AWX2452"/>
      <c r="AWY2452"/>
      <c r="AWZ2452"/>
      <c r="AXA2452"/>
      <c r="AXB2452"/>
      <c r="AXC2452"/>
      <c r="AXD2452"/>
      <c r="AXE2452"/>
      <c r="AXF2452"/>
      <c r="AXG2452"/>
      <c r="AXH2452"/>
      <c r="AXI2452"/>
      <c r="AXJ2452"/>
      <c r="AXK2452"/>
      <c r="AXL2452"/>
      <c r="AXM2452"/>
      <c r="AXN2452"/>
      <c r="AXO2452"/>
      <c r="AXP2452"/>
      <c r="AXQ2452"/>
      <c r="AXR2452"/>
      <c r="AXS2452"/>
      <c r="AXT2452"/>
      <c r="AXU2452"/>
      <c r="AXV2452"/>
      <c r="AXW2452"/>
      <c r="AXX2452"/>
      <c r="AXY2452"/>
      <c r="AXZ2452"/>
      <c r="AYA2452"/>
      <c r="AYB2452"/>
      <c r="AYC2452"/>
      <c r="AYD2452"/>
      <c r="AYE2452"/>
      <c r="AYF2452"/>
      <c r="AYG2452"/>
      <c r="AYH2452"/>
      <c r="AYI2452"/>
      <c r="AYJ2452"/>
      <c r="AYK2452"/>
      <c r="AYL2452"/>
      <c r="AYM2452"/>
      <c r="AYN2452"/>
      <c r="AYO2452"/>
      <c r="AYP2452"/>
      <c r="AYQ2452"/>
      <c r="AYR2452"/>
      <c r="AYS2452"/>
      <c r="AYT2452"/>
      <c r="AYU2452"/>
      <c r="AYV2452"/>
      <c r="AYW2452"/>
      <c r="AYX2452"/>
      <c r="AYY2452"/>
      <c r="AYZ2452"/>
      <c r="AZA2452"/>
      <c r="AZB2452"/>
      <c r="AZC2452"/>
      <c r="AZD2452"/>
      <c r="AZE2452"/>
      <c r="AZF2452"/>
      <c r="AZG2452"/>
      <c r="AZH2452"/>
      <c r="AZI2452"/>
      <c r="AZJ2452"/>
      <c r="AZK2452"/>
      <c r="AZL2452"/>
      <c r="AZM2452"/>
      <c r="AZN2452"/>
      <c r="AZO2452"/>
      <c r="AZP2452"/>
      <c r="AZQ2452"/>
      <c r="AZR2452"/>
      <c r="AZS2452"/>
      <c r="AZT2452"/>
      <c r="AZU2452"/>
      <c r="AZV2452"/>
      <c r="AZW2452"/>
      <c r="AZX2452"/>
      <c r="AZY2452"/>
      <c r="AZZ2452"/>
      <c r="BAA2452"/>
      <c r="BAB2452"/>
      <c r="BAC2452"/>
      <c r="BAD2452"/>
      <c r="BAE2452"/>
      <c r="BAF2452"/>
      <c r="BAG2452"/>
      <c r="BAH2452"/>
      <c r="BAI2452"/>
      <c r="BAJ2452"/>
      <c r="BAK2452"/>
      <c r="BAL2452"/>
      <c r="BAM2452"/>
      <c r="BAN2452"/>
      <c r="BAO2452"/>
      <c r="BAP2452"/>
      <c r="BAQ2452"/>
      <c r="BAR2452"/>
      <c r="BAS2452"/>
      <c r="BAT2452"/>
      <c r="BAU2452"/>
      <c r="BAV2452"/>
      <c r="BAW2452"/>
      <c r="BAX2452"/>
      <c r="BAY2452"/>
      <c r="BAZ2452"/>
      <c r="BBA2452"/>
      <c r="BBB2452"/>
      <c r="BBC2452"/>
      <c r="BBD2452"/>
      <c r="BBE2452"/>
      <c r="BBF2452"/>
      <c r="BBG2452"/>
      <c r="BBH2452"/>
      <c r="BBI2452"/>
      <c r="BBJ2452"/>
      <c r="BBK2452"/>
      <c r="BBL2452"/>
      <c r="BBM2452"/>
      <c r="BBN2452"/>
      <c r="BBO2452"/>
      <c r="BBP2452"/>
      <c r="BBQ2452"/>
      <c r="BBR2452"/>
      <c r="BBS2452"/>
      <c r="BBT2452"/>
      <c r="BBU2452"/>
      <c r="BBV2452"/>
      <c r="BBW2452"/>
      <c r="BBX2452"/>
      <c r="BBY2452"/>
      <c r="BBZ2452"/>
      <c r="BCA2452"/>
      <c r="BCB2452"/>
      <c r="BCC2452"/>
      <c r="BCD2452"/>
      <c r="BCE2452"/>
      <c r="BCF2452"/>
      <c r="BCG2452"/>
      <c r="BCH2452"/>
      <c r="BCI2452"/>
      <c r="BCJ2452"/>
      <c r="BCK2452"/>
      <c r="BCL2452"/>
      <c r="BCM2452"/>
      <c r="BCN2452"/>
      <c r="BCO2452"/>
      <c r="BCP2452"/>
      <c r="BCQ2452"/>
      <c r="BCR2452"/>
      <c r="BCS2452"/>
      <c r="BCT2452"/>
      <c r="BCU2452"/>
      <c r="BCV2452"/>
      <c r="BCW2452"/>
      <c r="BCX2452"/>
      <c r="BCY2452"/>
      <c r="BCZ2452"/>
      <c r="BDA2452"/>
      <c r="BDB2452"/>
      <c r="BDC2452"/>
      <c r="BDD2452"/>
      <c r="BDE2452"/>
      <c r="BDF2452"/>
      <c r="BDG2452"/>
      <c r="BDH2452"/>
      <c r="BDI2452"/>
      <c r="BDJ2452"/>
      <c r="BDK2452"/>
      <c r="BDL2452"/>
      <c r="BDM2452"/>
      <c r="BDN2452"/>
      <c r="BDO2452"/>
      <c r="BDP2452"/>
      <c r="BDQ2452"/>
      <c r="BDR2452"/>
      <c r="BDS2452"/>
      <c r="BDT2452"/>
      <c r="BDU2452"/>
      <c r="BDV2452"/>
      <c r="BDW2452"/>
      <c r="BDX2452"/>
      <c r="BDY2452"/>
      <c r="BDZ2452"/>
      <c r="BEA2452"/>
      <c r="BEB2452"/>
      <c r="BEC2452"/>
      <c r="BED2452"/>
      <c r="BEE2452"/>
      <c r="BEF2452"/>
      <c r="BEG2452"/>
      <c r="BEH2452"/>
      <c r="BEI2452"/>
      <c r="BEJ2452"/>
      <c r="BEK2452"/>
      <c r="BEL2452"/>
      <c r="BEM2452"/>
      <c r="BEN2452"/>
      <c r="BEO2452"/>
      <c r="BEP2452"/>
      <c r="BEQ2452"/>
      <c r="BER2452"/>
      <c r="BES2452"/>
      <c r="BET2452"/>
      <c r="BEU2452"/>
      <c r="BEV2452"/>
      <c r="BEW2452"/>
      <c r="BEX2452"/>
      <c r="BEY2452"/>
      <c r="BEZ2452"/>
      <c r="BFA2452"/>
      <c r="BFB2452"/>
      <c r="BFC2452"/>
      <c r="BFD2452"/>
      <c r="BFE2452"/>
      <c r="BFF2452"/>
      <c r="BFG2452"/>
      <c r="BFH2452"/>
      <c r="BFI2452"/>
      <c r="BFJ2452"/>
      <c r="BFK2452"/>
      <c r="BFL2452"/>
      <c r="BFM2452"/>
      <c r="BFN2452"/>
      <c r="BFO2452"/>
      <c r="BFP2452"/>
      <c r="BFQ2452"/>
      <c r="BFR2452"/>
      <c r="BFS2452"/>
      <c r="BFT2452"/>
      <c r="BFU2452"/>
      <c r="BFV2452"/>
      <c r="BFW2452"/>
      <c r="BFX2452"/>
      <c r="BFY2452"/>
      <c r="BFZ2452"/>
      <c r="BGA2452"/>
      <c r="BGB2452"/>
      <c r="BGC2452"/>
      <c r="BGD2452"/>
      <c r="BGE2452"/>
      <c r="BGF2452"/>
      <c r="BGG2452"/>
      <c r="BGH2452"/>
      <c r="BGI2452"/>
      <c r="BGJ2452"/>
      <c r="BGK2452"/>
      <c r="BGL2452"/>
      <c r="BGM2452"/>
      <c r="BGN2452"/>
      <c r="BGO2452"/>
      <c r="BGP2452"/>
      <c r="BGQ2452"/>
      <c r="BGR2452"/>
      <c r="BGS2452"/>
      <c r="BGT2452"/>
    </row>
    <row r="2453" spans="1:1554" s="285" customFormat="1" ht="11.25" customHeight="1" x14ac:dyDescent="0.35">
      <c r="A2453" s="3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  <c r="CQ2453"/>
      <c r="CR2453"/>
      <c r="CS2453"/>
      <c r="CT2453"/>
      <c r="CU2453"/>
      <c r="CV2453"/>
      <c r="CW2453"/>
      <c r="CX2453"/>
      <c r="CY2453"/>
      <c r="CZ2453"/>
      <c r="DA2453"/>
      <c r="DB2453"/>
      <c r="DC2453"/>
      <c r="DD2453"/>
      <c r="DE2453"/>
      <c r="DF2453"/>
      <c r="DG2453"/>
      <c r="DH2453"/>
      <c r="DI2453"/>
      <c r="DJ2453"/>
      <c r="DK2453"/>
      <c r="DL2453"/>
      <c r="DM2453"/>
      <c r="DN2453"/>
      <c r="DO2453"/>
      <c r="DP2453"/>
      <c r="DQ2453"/>
      <c r="DR2453"/>
      <c r="DS2453"/>
      <c r="DT2453"/>
      <c r="DU2453"/>
      <c r="DV2453"/>
      <c r="DW2453"/>
      <c r="DX2453"/>
      <c r="DY2453"/>
      <c r="DZ2453"/>
      <c r="EA2453"/>
      <c r="EB2453"/>
      <c r="EC2453"/>
      <c r="ED2453"/>
      <c r="EE2453"/>
      <c r="EF2453"/>
      <c r="EG2453"/>
      <c r="EH2453"/>
      <c r="EI2453"/>
      <c r="EJ2453"/>
      <c r="EK2453"/>
      <c r="EL2453"/>
      <c r="EM2453"/>
      <c r="EN2453"/>
      <c r="EO2453"/>
      <c r="EP2453"/>
      <c r="EQ2453"/>
      <c r="ER2453"/>
      <c r="ES2453"/>
      <c r="ET2453"/>
      <c r="EU2453"/>
      <c r="EV2453"/>
      <c r="EW2453"/>
      <c r="EX2453"/>
      <c r="EY2453"/>
      <c r="EZ2453"/>
      <c r="FA2453"/>
      <c r="FB2453"/>
      <c r="FC2453"/>
      <c r="FD2453"/>
      <c r="FE2453"/>
      <c r="FF2453"/>
      <c r="FG2453"/>
      <c r="FH2453"/>
      <c r="FI2453"/>
      <c r="FJ2453"/>
      <c r="FK2453"/>
      <c r="FL2453"/>
      <c r="FM2453"/>
      <c r="FN2453"/>
      <c r="FO2453"/>
      <c r="FP2453"/>
      <c r="FQ2453"/>
      <c r="FR2453"/>
      <c r="FS2453"/>
      <c r="FT2453"/>
      <c r="FU2453"/>
      <c r="FV2453"/>
      <c r="FW2453"/>
      <c r="FX2453"/>
      <c r="FY2453"/>
      <c r="FZ2453"/>
      <c r="GA2453"/>
      <c r="GB2453"/>
      <c r="GC2453"/>
      <c r="GD2453"/>
      <c r="GE2453"/>
      <c r="GF2453"/>
      <c r="GG2453"/>
      <c r="GH2453"/>
      <c r="GI2453"/>
      <c r="GJ2453"/>
      <c r="GK2453"/>
      <c r="GL2453"/>
      <c r="GM2453"/>
      <c r="GN2453"/>
      <c r="GO2453"/>
      <c r="GP2453"/>
      <c r="GQ2453"/>
      <c r="GR2453"/>
      <c r="GS2453"/>
      <c r="GT2453"/>
      <c r="GU2453"/>
      <c r="GV2453"/>
      <c r="GW2453"/>
      <c r="GX2453"/>
      <c r="GY2453"/>
      <c r="GZ2453"/>
      <c r="HA2453"/>
      <c r="HB2453"/>
      <c r="HC2453"/>
      <c r="HD2453"/>
      <c r="HE2453"/>
      <c r="HF2453"/>
      <c r="HG2453"/>
      <c r="HH2453"/>
      <c r="HI2453"/>
      <c r="HJ2453"/>
      <c r="HK2453"/>
      <c r="HL2453"/>
      <c r="HM2453"/>
      <c r="HN2453"/>
      <c r="HO2453"/>
      <c r="HP2453"/>
      <c r="HQ2453"/>
      <c r="HR2453"/>
      <c r="HS2453"/>
      <c r="HT2453"/>
      <c r="HU2453"/>
      <c r="HV2453"/>
      <c r="HW2453"/>
      <c r="HX2453"/>
      <c r="HY2453"/>
      <c r="HZ2453"/>
      <c r="IA2453"/>
      <c r="IB2453"/>
      <c r="IC2453"/>
      <c r="ID2453"/>
      <c r="IE2453"/>
      <c r="IF2453"/>
      <c r="IG2453"/>
      <c r="IH2453"/>
      <c r="II2453"/>
      <c r="IJ2453"/>
      <c r="IK2453"/>
      <c r="IL2453"/>
      <c r="IM2453"/>
      <c r="IN2453"/>
      <c r="IO2453"/>
      <c r="IP2453"/>
      <c r="IQ2453"/>
      <c r="IR2453"/>
      <c r="IS2453"/>
      <c r="IT2453"/>
      <c r="IU2453"/>
      <c r="IV2453"/>
      <c r="IW2453"/>
      <c r="IX2453"/>
      <c r="IY2453"/>
      <c r="IZ2453"/>
      <c r="JA2453"/>
      <c r="JB2453"/>
      <c r="JC2453"/>
      <c r="JD2453"/>
      <c r="JE2453"/>
      <c r="JF2453"/>
      <c r="JG2453"/>
      <c r="JH2453"/>
      <c r="JI2453"/>
      <c r="JJ2453"/>
      <c r="JK2453"/>
      <c r="JL2453"/>
      <c r="JM2453"/>
      <c r="JN2453"/>
      <c r="JO2453"/>
      <c r="JP2453"/>
      <c r="JQ2453"/>
      <c r="JR2453"/>
      <c r="JS2453"/>
      <c r="JT2453"/>
      <c r="JU2453"/>
      <c r="JV2453"/>
      <c r="JW2453"/>
      <c r="JX2453"/>
      <c r="JY2453"/>
      <c r="JZ2453"/>
      <c r="KA2453"/>
      <c r="KB2453"/>
      <c r="KC2453"/>
      <c r="KD2453"/>
      <c r="KE2453"/>
      <c r="KF2453"/>
      <c r="KG2453"/>
      <c r="KH2453"/>
      <c r="KI2453"/>
      <c r="KJ2453"/>
      <c r="KK2453"/>
      <c r="KL2453"/>
      <c r="KM2453"/>
      <c r="KN2453"/>
      <c r="KO2453"/>
      <c r="KP2453"/>
      <c r="KQ2453"/>
      <c r="KR2453"/>
      <c r="KS2453"/>
      <c r="KT2453"/>
      <c r="KU2453"/>
      <c r="KV2453"/>
      <c r="KW2453"/>
      <c r="KX2453"/>
      <c r="KY2453"/>
      <c r="KZ2453"/>
      <c r="LA2453"/>
      <c r="LB2453"/>
      <c r="LC2453"/>
      <c r="LD2453"/>
      <c r="LE2453"/>
      <c r="LF2453"/>
      <c r="LG2453"/>
      <c r="LH2453"/>
      <c r="LI2453"/>
      <c r="LJ2453"/>
      <c r="LK2453"/>
      <c r="LL2453"/>
      <c r="LM2453"/>
      <c r="LN2453"/>
      <c r="LO2453"/>
      <c r="LP2453"/>
      <c r="LQ2453"/>
      <c r="LR2453"/>
      <c r="LS2453"/>
      <c r="LT2453"/>
      <c r="LU2453"/>
      <c r="LV2453"/>
      <c r="LW2453"/>
      <c r="LX2453"/>
      <c r="LY2453"/>
      <c r="LZ2453"/>
      <c r="MA2453"/>
      <c r="MB2453"/>
      <c r="MC2453"/>
      <c r="MD2453"/>
      <c r="ME2453"/>
      <c r="MF2453"/>
      <c r="MG2453"/>
      <c r="MH2453"/>
      <c r="MI2453"/>
      <c r="MJ2453"/>
      <c r="MK2453"/>
      <c r="ML2453"/>
      <c r="MM2453"/>
      <c r="MN2453"/>
      <c r="MO2453"/>
      <c r="MP2453"/>
      <c r="MQ2453"/>
      <c r="MR2453"/>
      <c r="MS2453"/>
      <c r="MT2453"/>
      <c r="MU2453"/>
      <c r="MV2453"/>
      <c r="MW2453"/>
      <c r="MX2453"/>
      <c r="MY2453"/>
      <c r="MZ2453"/>
      <c r="NA2453"/>
      <c r="NB2453"/>
      <c r="NC2453"/>
      <c r="ND2453"/>
      <c r="NE2453"/>
      <c r="NF2453"/>
      <c r="NG2453"/>
      <c r="NH2453"/>
      <c r="NI2453"/>
      <c r="NJ2453"/>
      <c r="NK2453"/>
      <c r="NL2453"/>
      <c r="NM2453"/>
      <c r="NN2453"/>
      <c r="NO2453"/>
      <c r="NP2453"/>
      <c r="NQ2453"/>
      <c r="NR2453"/>
      <c r="NS2453"/>
      <c r="NT2453"/>
      <c r="NU2453"/>
      <c r="NV2453"/>
      <c r="NW2453"/>
      <c r="NX2453"/>
      <c r="NY2453"/>
      <c r="NZ2453"/>
      <c r="OA2453"/>
      <c r="OB2453"/>
      <c r="OC2453"/>
      <c r="OD2453"/>
      <c r="OE2453"/>
      <c r="OF2453"/>
      <c r="OG2453"/>
      <c r="OH2453"/>
      <c r="OI2453"/>
      <c r="OJ2453"/>
      <c r="OK2453"/>
      <c r="OL2453"/>
      <c r="OM2453"/>
      <c r="ON2453"/>
      <c r="OO2453"/>
      <c r="OP2453"/>
      <c r="OQ2453"/>
      <c r="OR2453"/>
      <c r="OS2453"/>
      <c r="OT2453"/>
      <c r="OU2453"/>
      <c r="OV2453"/>
      <c r="OW2453"/>
      <c r="OX2453"/>
      <c r="OY2453"/>
      <c r="OZ2453"/>
      <c r="PA2453"/>
      <c r="PB2453"/>
      <c r="PC2453"/>
      <c r="PD2453"/>
      <c r="PE2453"/>
      <c r="PF2453"/>
      <c r="PG2453"/>
      <c r="PH2453"/>
      <c r="PI2453"/>
      <c r="PJ2453"/>
      <c r="PK2453"/>
      <c r="PL2453"/>
      <c r="PM2453"/>
      <c r="PN2453"/>
      <c r="PO2453"/>
      <c r="PP2453"/>
      <c r="PQ2453"/>
      <c r="PR2453"/>
      <c r="PS2453"/>
      <c r="PT2453"/>
      <c r="PU2453"/>
      <c r="PV2453"/>
      <c r="PW2453"/>
      <c r="PX2453"/>
      <c r="PY2453"/>
      <c r="PZ2453"/>
      <c r="QA2453"/>
      <c r="QB2453"/>
      <c r="QC2453"/>
      <c r="QD2453"/>
      <c r="QE2453"/>
      <c r="QF2453"/>
      <c r="QG2453"/>
      <c r="QH2453"/>
      <c r="QI2453"/>
      <c r="QJ2453"/>
      <c r="QK2453"/>
      <c r="QL2453"/>
      <c r="QM2453"/>
      <c r="QN2453"/>
      <c r="QO2453"/>
      <c r="QP2453"/>
      <c r="QQ2453"/>
      <c r="QR2453"/>
      <c r="QS2453"/>
      <c r="QT2453"/>
      <c r="QU2453"/>
      <c r="QV2453"/>
      <c r="QW2453"/>
      <c r="QX2453"/>
      <c r="QY2453"/>
      <c r="QZ2453"/>
      <c r="RA2453"/>
      <c r="RB2453"/>
      <c r="RC2453"/>
      <c r="RD2453"/>
      <c r="RE2453"/>
      <c r="RF2453"/>
      <c r="RG2453"/>
      <c r="RH2453"/>
      <c r="RI2453"/>
      <c r="RJ2453"/>
      <c r="RK2453"/>
      <c r="RL2453"/>
      <c r="RM2453"/>
      <c r="RN2453"/>
      <c r="RO2453"/>
      <c r="RP2453"/>
      <c r="RQ2453"/>
      <c r="RR2453"/>
      <c r="RS2453"/>
      <c r="RT2453"/>
      <c r="RU2453"/>
      <c r="RV2453"/>
      <c r="RW2453"/>
      <c r="RX2453"/>
      <c r="RY2453"/>
      <c r="RZ2453"/>
      <c r="SA2453"/>
      <c r="SB2453"/>
      <c r="SC2453"/>
      <c r="SD2453"/>
      <c r="SE2453"/>
      <c r="SF2453"/>
      <c r="SG2453"/>
      <c r="SH2453"/>
      <c r="SI2453"/>
      <c r="SJ2453"/>
      <c r="SK2453"/>
      <c r="SL2453"/>
      <c r="SM2453"/>
      <c r="SN2453"/>
      <c r="SO2453"/>
      <c r="SP2453"/>
      <c r="SQ2453"/>
      <c r="SR2453"/>
      <c r="SS2453"/>
      <c r="ST2453"/>
      <c r="SU2453"/>
      <c r="SV2453"/>
      <c r="SW2453"/>
      <c r="SX2453"/>
      <c r="SY2453"/>
      <c r="SZ2453"/>
      <c r="TA2453"/>
      <c r="TB2453"/>
      <c r="TC2453"/>
      <c r="TD2453"/>
      <c r="TE2453"/>
      <c r="TF2453"/>
      <c r="TG2453"/>
      <c r="TH2453"/>
      <c r="TI2453"/>
      <c r="TJ2453"/>
      <c r="TK2453"/>
      <c r="TL2453"/>
      <c r="TM2453"/>
      <c r="TN2453"/>
      <c r="TO2453"/>
      <c r="TP2453"/>
      <c r="TQ2453"/>
      <c r="TR2453"/>
      <c r="TS2453"/>
      <c r="TT2453"/>
      <c r="TU2453"/>
      <c r="TV2453"/>
      <c r="TW2453"/>
      <c r="TX2453"/>
      <c r="TY2453"/>
      <c r="TZ2453"/>
      <c r="UA2453"/>
      <c r="UB2453"/>
      <c r="UC2453"/>
      <c r="UD2453"/>
      <c r="UE2453"/>
      <c r="UF2453"/>
      <c r="UG2453"/>
      <c r="UH2453"/>
      <c r="UI2453"/>
      <c r="UJ2453"/>
      <c r="UK2453"/>
      <c r="UL2453"/>
      <c r="UM2453"/>
      <c r="UN2453"/>
      <c r="UO2453"/>
      <c r="UP2453"/>
      <c r="UQ2453"/>
      <c r="UR2453"/>
      <c r="US2453"/>
      <c r="UT2453"/>
      <c r="UU2453"/>
      <c r="UV2453"/>
      <c r="UW2453"/>
      <c r="UX2453"/>
      <c r="UY2453"/>
      <c r="UZ2453"/>
      <c r="VA2453"/>
      <c r="VB2453"/>
      <c r="VC2453"/>
      <c r="VD2453"/>
      <c r="VE2453"/>
      <c r="VF2453"/>
      <c r="VG2453"/>
      <c r="VH2453"/>
      <c r="VI2453"/>
      <c r="VJ2453"/>
      <c r="VK2453"/>
      <c r="VL2453"/>
      <c r="VM2453"/>
      <c r="VN2453"/>
      <c r="VO2453"/>
      <c r="VP2453"/>
      <c r="VQ2453"/>
      <c r="VR2453"/>
      <c r="VS2453"/>
      <c r="VT2453"/>
      <c r="VU2453"/>
      <c r="VV2453"/>
      <c r="VW2453"/>
      <c r="VX2453"/>
      <c r="VY2453"/>
      <c r="VZ2453"/>
      <c r="WA2453"/>
      <c r="WB2453"/>
      <c r="WC2453"/>
      <c r="WD2453"/>
      <c r="WE2453"/>
      <c r="WF2453"/>
      <c r="WG2453"/>
      <c r="WH2453"/>
      <c r="WI2453"/>
      <c r="WJ2453"/>
      <c r="WK2453"/>
      <c r="WL2453"/>
      <c r="WM2453"/>
      <c r="WN2453"/>
      <c r="WO2453"/>
      <c r="WP2453"/>
      <c r="WQ2453"/>
      <c r="WR2453"/>
      <c r="WS2453"/>
      <c r="WT2453"/>
      <c r="WU2453"/>
      <c r="WV2453"/>
      <c r="WW2453"/>
      <c r="WX2453"/>
      <c r="WY2453"/>
      <c r="WZ2453"/>
      <c r="XA2453"/>
      <c r="XB2453"/>
      <c r="XC2453"/>
      <c r="XD2453"/>
      <c r="XE2453"/>
      <c r="XF2453"/>
      <c r="XG2453"/>
      <c r="XH2453"/>
      <c r="XI2453"/>
      <c r="XJ2453"/>
      <c r="XK2453"/>
      <c r="XL2453"/>
      <c r="XM2453"/>
      <c r="XN2453"/>
      <c r="XO2453"/>
      <c r="XP2453"/>
      <c r="XQ2453"/>
      <c r="XR2453"/>
      <c r="XS2453"/>
      <c r="XT2453"/>
      <c r="XU2453"/>
      <c r="XV2453"/>
      <c r="XW2453"/>
      <c r="XX2453"/>
      <c r="XY2453"/>
      <c r="XZ2453"/>
      <c r="YA2453"/>
      <c r="YB2453"/>
      <c r="YC2453"/>
      <c r="YD2453"/>
      <c r="YE2453"/>
      <c r="YF2453"/>
      <c r="YG2453"/>
      <c r="YH2453"/>
      <c r="YI2453"/>
      <c r="YJ2453"/>
      <c r="YK2453"/>
      <c r="YL2453"/>
      <c r="YM2453"/>
      <c r="YN2453"/>
      <c r="YO2453"/>
      <c r="YP2453"/>
      <c r="YQ2453"/>
      <c r="YR2453"/>
      <c r="YS2453"/>
      <c r="YT2453"/>
      <c r="YU2453"/>
      <c r="YV2453"/>
      <c r="YW2453"/>
      <c r="YX2453"/>
      <c r="YY2453"/>
      <c r="YZ2453"/>
      <c r="ZA2453"/>
      <c r="ZB2453"/>
      <c r="ZC2453"/>
      <c r="ZD2453"/>
      <c r="ZE2453"/>
      <c r="ZF2453"/>
      <c r="ZG2453"/>
      <c r="ZH2453"/>
      <c r="ZI2453"/>
      <c r="ZJ2453"/>
      <c r="ZK2453"/>
      <c r="ZL2453"/>
      <c r="ZM2453"/>
      <c r="ZN2453"/>
      <c r="ZO2453"/>
      <c r="ZP2453"/>
      <c r="ZQ2453"/>
      <c r="ZR2453"/>
      <c r="ZS2453"/>
      <c r="ZT2453"/>
      <c r="ZU2453"/>
      <c r="ZV2453"/>
      <c r="ZW2453"/>
      <c r="ZX2453"/>
      <c r="ZY2453"/>
      <c r="ZZ2453"/>
      <c r="AAA2453"/>
      <c r="AAB2453"/>
      <c r="AAC2453"/>
      <c r="AAD2453"/>
      <c r="AAE2453"/>
      <c r="AAF2453"/>
      <c r="AAG2453"/>
      <c r="AAH2453"/>
      <c r="AAI2453"/>
      <c r="AAJ2453"/>
      <c r="AAK2453"/>
      <c r="AAL2453"/>
      <c r="AAM2453"/>
      <c r="AAN2453"/>
      <c r="AAO2453"/>
      <c r="AAP2453"/>
      <c r="AAQ2453"/>
      <c r="AAR2453"/>
      <c r="AAS2453"/>
      <c r="AAT2453"/>
      <c r="AAU2453"/>
      <c r="AAV2453"/>
      <c r="AAW2453"/>
      <c r="AAX2453"/>
      <c r="AAY2453"/>
      <c r="AAZ2453"/>
      <c r="ABA2453"/>
      <c r="ABB2453"/>
      <c r="ABC2453"/>
      <c r="ABD2453"/>
      <c r="ABE2453"/>
      <c r="ABF2453"/>
      <c r="ABG2453"/>
      <c r="ABH2453"/>
      <c r="ABI2453"/>
      <c r="ABJ2453"/>
      <c r="ABK2453"/>
      <c r="ABL2453"/>
      <c r="ABM2453"/>
      <c r="ABN2453"/>
      <c r="ABO2453"/>
      <c r="ABP2453"/>
      <c r="ABQ2453"/>
      <c r="ABR2453"/>
      <c r="ABS2453"/>
      <c r="ABT2453"/>
      <c r="ABU2453"/>
      <c r="ABV2453"/>
      <c r="ABW2453"/>
      <c r="ABX2453"/>
      <c r="ABY2453"/>
      <c r="ABZ2453"/>
      <c r="ACA2453"/>
      <c r="ACB2453"/>
      <c r="ACC2453"/>
      <c r="ACD2453"/>
      <c r="ACE2453"/>
      <c r="ACF2453"/>
      <c r="ACG2453"/>
      <c r="ACH2453"/>
      <c r="ACI2453"/>
      <c r="ACJ2453"/>
      <c r="ACK2453"/>
      <c r="ACL2453"/>
      <c r="ACM2453"/>
      <c r="ACN2453"/>
      <c r="ACO2453"/>
      <c r="ACP2453"/>
      <c r="ACQ2453"/>
      <c r="ACR2453"/>
      <c r="ACS2453"/>
      <c r="ACT2453"/>
      <c r="ACU2453"/>
      <c r="ACV2453"/>
      <c r="ACW2453"/>
      <c r="ACX2453"/>
      <c r="ACY2453"/>
      <c r="ACZ2453"/>
      <c r="ADA2453"/>
      <c r="ADB2453"/>
      <c r="ADC2453"/>
      <c r="ADD2453"/>
      <c r="ADE2453"/>
      <c r="ADF2453"/>
      <c r="ADG2453"/>
      <c r="ADH2453"/>
      <c r="ADI2453"/>
      <c r="ADJ2453"/>
      <c r="ADK2453"/>
      <c r="ADL2453"/>
      <c r="ADM2453"/>
      <c r="ADN2453"/>
      <c r="ADO2453"/>
      <c r="ADP2453"/>
      <c r="ADQ2453"/>
      <c r="ADR2453"/>
      <c r="ADS2453"/>
      <c r="ADT2453"/>
      <c r="ADU2453"/>
      <c r="ADV2453"/>
      <c r="ADW2453"/>
      <c r="ADX2453"/>
      <c r="ADY2453"/>
      <c r="ADZ2453"/>
      <c r="AEA2453"/>
      <c r="AEB2453"/>
      <c r="AEC2453"/>
      <c r="AED2453"/>
      <c r="AEE2453"/>
      <c r="AEF2453"/>
      <c r="AEG2453"/>
      <c r="AEH2453"/>
      <c r="AEI2453"/>
      <c r="AEJ2453"/>
      <c r="AEK2453"/>
      <c r="AEL2453"/>
      <c r="AEM2453"/>
      <c r="AEN2453"/>
      <c r="AEO2453"/>
      <c r="AEP2453"/>
      <c r="AEQ2453"/>
      <c r="AER2453"/>
      <c r="AES2453"/>
      <c r="AET2453"/>
      <c r="AEU2453"/>
      <c r="AEV2453"/>
      <c r="AEW2453"/>
      <c r="AEX2453"/>
      <c r="AEY2453"/>
      <c r="AEZ2453"/>
      <c r="AFA2453"/>
      <c r="AFB2453"/>
      <c r="AFC2453"/>
      <c r="AFD2453"/>
      <c r="AFE2453"/>
      <c r="AFF2453"/>
      <c r="AFG2453"/>
      <c r="AFH2453"/>
      <c r="AFI2453"/>
      <c r="AFJ2453"/>
      <c r="AFK2453"/>
      <c r="AFL2453"/>
      <c r="AFM2453"/>
      <c r="AFN2453"/>
      <c r="AFO2453"/>
      <c r="AFP2453"/>
      <c r="AFQ2453"/>
      <c r="AFR2453"/>
      <c r="AFS2453"/>
      <c r="AFT2453"/>
      <c r="AFU2453"/>
      <c r="AFV2453"/>
      <c r="AFW2453"/>
      <c r="AFX2453"/>
      <c r="AFY2453"/>
      <c r="AFZ2453"/>
      <c r="AGA2453"/>
      <c r="AGB2453"/>
      <c r="AGC2453"/>
      <c r="AGD2453"/>
      <c r="AGE2453"/>
      <c r="AGF2453"/>
      <c r="AGG2453"/>
      <c r="AGH2453"/>
      <c r="AGI2453"/>
      <c r="AGJ2453"/>
      <c r="AGK2453"/>
      <c r="AGL2453"/>
      <c r="AGM2453"/>
      <c r="AGN2453"/>
      <c r="AGO2453"/>
      <c r="AGP2453"/>
      <c r="AGQ2453"/>
      <c r="AGR2453"/>
      <c r="AGS2453"/>
      <c r="AGT2453"/>
      <c r="AGU2453"/>
      <c r="AGV2453"/>
      <c r="AGW2453"/>
      <c r="AGX2453"/>
      <c r="AGY2453"/>
      <c r="AGZ2453"/>
      <c r="AHA2453"/>
      <c r="AHB2453"/>
      <c r="AHC2453"/>
      <c r="AHD2453"/>
      <c r="AHE2453"/>
      <c r="AHF2453"/>
      <c r="AHG2453"/>
      <c r="AHH2453"/>
      <c r="AHI2453"/>
      <c r="AHJ2453"/>
      <c r="AHK2453"/>
      <c r="AHL2453"/>
      <c r="AHM2453"/>
      <c r="AHN2453"/>
      <c r="AHO2453"/>
      <c r="AHP2453"/>
      <c r="AHQ2453"/>
      <c r="AHR2453"/>
      <c r="AHS2453"/>
      <c r="AHT2453"/>
      <c r="AHU2453"/>
      <c r="AHV2453"/>
      <c r="AHW2453"/>
      <c r="AHX2453"/>
      <c r="AHY2453"/>
      <c r="AHZ2453"/>
      <c r="AIA2453"/>
      <c r="AIB2453"/>
      <c r="AIC2453"/>
      <c r="AID2453"/>
      <c r="AIE2453"/>
      <c r="AIF2453"/>
      <c r="AIG2453"/>
      <c r="AIH2453"/>
      <c r="AII2453"/>
      <c r="AIJ2453"/>
      <c r="AIK2453"/>
      <c r="AIL2453"/>
      <c r="AIM2453"/>
      <c r="AIN2453"/>
      <c r="AIO2453"/>
      <c r="AIP2453"/>
      <c r="AIQ2453"/>
      <c r="AIR2453"/>
      <c r="AIS2453"/>
      <c r="AIT2453"/>
      <c r="AIU2453"/>
      <c r="AIV2453"/>
      <c r="AIW2453"/>
      <c r="AIX2453"/>
      <c r="AIY2453"/>
      <c r="AIZ2453"/>
      <c r="AJA2453"/>
      <c r="AJB2453"/>
      <c r="AJC2453"/>
      <c r="AJD2453"/>
      <c r="AJE2453"/>
      <c r="AJF2453"/>
      <c r="AJG2453"/>
      <c r="AJH2453"/>
      <c r="AJI2453"/>
      <c r="AJJ2453"/>
      <c r="AJK2453"/>
      <c r="AJL2453"/>
      <c r="AJM2453"/>
      <c r="AJN2453"/>
      <c r="AJO2453"/>
      <c r="AJP2453"/>
      <c r="AJQ2453"/>
      <c r="AJR2453"/>
      <c r="AJS2453"/>
      <c r="AJT2453"/>
      <c r="AJU2453"/>
      <c r="AJV2453"/>
      <c r="AJW2453"/>
      <c r="AJX2453"/>
      <c r="AJY2453"/>
      <c r="AJZ2453"/>
      <c r="AKA2453"/>
      <c r="AKB2453"/>
      <c r="AKC2453"/>
      <c r="AKD2453"/>
      <c r="AKE2453"/>
      <c r="AKF2453"/>
      <c r="AKG2453"/>
      <c r="AKH2453"/>
      <c r="AKI2453"/>
      <c r="AKJ2453"/>
      <c r="AKK2453"/>
      <c r="AKL2453"/>
      <c r="AKM2453"/>
      <c r="AKN2453"/>
      <c r="AKO2453"/>
      <c r="AKP2453"/>
      <c r="AKQ2453"/>
      <c r="AKR2453"/>
      <c r="AKS2453"/>
      <c r="AKT2453"/>
      <c r="AKU2453"/>
      <c r="AKV2453"/>
      <c r="AKW2453"/>
      <c r="AKX2453"/>
      <c r="AKY2453"/>
      <c r="AKZ2453"/>
      <c r="ALA2453"/>
      <c r="ALB2453"/>
      <c r="ALC2453"/>
      <c r="ALD2453"/>
      <c r="ALE2453"/>
      <c r="ALF2453"/>
      <c r="ALG2453"/>
      <c r="ALH2453"/>
      <c r="ALI2453"/>
      <c r="ALJ2453"/>
      <c r="ALK2453"/>
      <c r="ALL2453"/>
      <c r="ALM2453"/>
      <c r="ALN2453"/>
      <c r="ALO2453"/>
      <c r="ALP2453"/>
      <c r="ALQ2453"/>
      <c r="ALR2453"/>
      <c r="ALS2453"/>
      <c r="ALT2453"/>
      <c r="ALU2453"/>
      <c r="ALV2453"/>
      <c r="ALW2453"/>
      <c r="ALX2453"/>
      <c r="ALY2453"/>
      <c r="ALZ2453"/>
      <c r="AMA2453"/>
      <c r="AMB2453"/>
      <c r="AMC2453"/>
      <c r="AMD2453"/>
      <c r="AME2453"/>
      <c r="AMF2453"/>
      <c r="AMG2453"/>
      <c r="AMH2453"/>
      <c r="AMI2453"/>
      <c r="AMJ2453"/>
      <c r="AMK2453"/>
      <c r="AML2453"/>
      <c r="AMM2453"/>
      <c r="AMN2453"/>
      <c r="AMO2453"/>
      <c r="AMP2453"/>
      <c r="AMQ2453"/>
      <c r="AMR2453"/>
      <c r="AMS2453"/>
      <c r="AMT2453"/>
      <c r="AMU2453"/>
      <c r="AMV2453"/>
      <c r="AMW2453"/>
      <c r="AMX2453"/>
      <c r="AMY2453"/>
      <c r="AMZ2453"/>
      <c r="ANA2453"/>
      <c r="ANB2453"/>
      <c r="ANC2453"/>
      <c r="AND2453"/>
      <c r="ANE2453"/>
      <c r="ANF2453"/>
      <c r="ANG2453"/>
      <c r="ANH2453"/>
      <c r="ANI2453"/>
      <c r="ANJ2453"/>
      <c r="ANK2453"/>
      <c r="ANL2453"/>
      <c r="ANM2453"/>
      <c r="ANN2453"/>
      <c r="ANO2453"/>
      <c r="ANP2453"/>
      <c r="ANQ2453"/>
      <c r="ANR2453"/>
      <c r="ANS2453"/>
      <c r="ANT2453"/>
      <c r="ANU2453"/>
      <c r="ANV2453"/>
      <c r="ANW2453"/>
      <c r="ANX2453"/>
      <c r="ANY2453"/>
      <c r="ANZ2453"/>
      <c r="AOA2453"/>
      <c r="AOB2453"/>
      <c r="AOC2453"/>
      <c r="AOD2453"/>
      <c r="AOE2453"/>
      <c r="AOF2453"/>
      <c r="AOG2453"/>
      <c r="AOH2453"/>
      <c r="AOI2453"/>
      <c r="AOJ2453"/>
      <c r="AOK2453"/>
      <c r="AOL2453"/>
      <c r="AOM2453"/>
      <c r="AON2453"/>
      <c r="AOO2453"/>
      <c r="AOP2453"/>
      <c r="AOQ2453"/>
      <c r="AOR2453"/>
      <c r="AOS2453"/>
      <c r="AOT2453"/>
      <c r="AOU2453"/>
      <c r="AOV2453"/>
      <c r="AOW2453"/>
      <c r="AOX2453"/>
      <c r="AOY2453"/>
      <c r="AOZ2453"/>
      <c r="APA2453"/>
      <c r="APB2453"/>
      <c r="APC2453"/>
      <c r="APD2453"/>
      <c r="APE2453"/>
      <c r="APF2453"/>
      <c r="APG2453"/>
      <c r="APH2453"/>
      <c r="API2453"/>
      <c r="APJ2453"/>
      <c r="APK2453"/>
      <c r="APL2453"/>
      <c r="APM2453"/>
      <c r="APN2453"/>
      <c r="APO2453"/>
      <c r="APP2453"/>
      <c r="APQ2453"/>
      <c r="APR2453"/>
      <c r="APS2453"/>
      <c r="APT2453"/>
      <c r="APU2453"/>
      <c r="APV2453"/>
      <c r="APW2453"/>
      <c r="APX2453"/>
      <c r="APY2453"/>
      <c r="APZ2453"/>
      <c r="AQA2453"/>
      <c r="AQB2453"/>
      <c r="AQC2453"/>
      <c r="AQD2453"/>
      <c r="AQE2453"/>
      <c r="AQF2453"/>
      <c r="AQG2453"/>
      <c r="AQH2453"/>
      <c r="AQI2453"/>
      <c r="AQJ2453"/>
      <c r="AQK2453"/>
      <c r="AQL2453"/>
      <c r="AQM2453"/>
      <c r="AQN2453"/>
      <c r="AQO2453"/>
      <c r="AQP2453"/>
      <c r="AQQ2453"/>
      <c r="AQR2453"/>
      <c r="AQS2453"/>
      <c r="AQT2453"/>
      <c r="AQU2453"/>
      <c r="AQV2453"/>
      <c r="AQW2453"/>
      <c r="AQX2453"/>
      <c r="AQY2453"/>
      <c r="AQZ2453"/>
      <c r="ARA2453"/>
      <c r="ARB2453"/>
      <c r="ARC2453"/>
      <c r="ARD2453"/>
      <c r="ARE2453"/>
      <c r="ARF2453"/>
      <c r="ARG2453"/>
      <c r="ARH2453"/>
      <c r="ARI2453"/>
      <c r="ARJ2453"/>
      <c r="ARK2453"/>
      <c r="ARL2453"/>
      <c r="ARM2453"/>
      <c r="ARN2453"/>
      <c r="ARO2453"/>
      <c r="ARP2453"/>
      <c r="ARQ2453"/>
      <c r="ARR2453"/>
      <c r="ARS2453"/>
      <c r="ART2453"/>
      <c r="ARU2453"/>
      <c r="ARV2453"/>
      <c r="ARW2453"/>
      <c r="ARX2453"/>
      <c r="ARY2453"/>
      <c r="ARZ2453"/>
      <c r="ASA2453"/>
      <c r="ASB2453"/>
      <c r="ASC2453"/>
      <c r="ASD2453"/>
      <c r="ASE2453"/>
      <c r="ASF2453"/>
      <c r="ASG2453"/>
      <c r="ASH2453"/>
      <c r="ASI2453"/>
      <c r="ASJ2453"/>
      <c r="ASK2453"/>
      <c r="ASL2453"/>
      <c r="ASM2453"/>
      <c r="ASN2453"/>
      <c r="ASO2453"/>
      <c r="ASP2453"/>
      <c r="ASQ2453"/>
      <c r="ASR2453"/>
      <c r="ASS2453"/>
      <c r="AST2453"/>
      <c r="ASU2453"/>
      <c r="ASV2453"/>
      <c r="ASW2453"/>
      <c r="ASX2453"/>
      <c r="ASY2453"/>
      <c r="ASZ2453"/>
      <c r="ATA2453"/>
      <c r="ATB2453"/>
      <c r="ATC2453"/>
      <c r="ATD2453"/>
      <c r="ATE2453"/>
      <c r="ATF2453"/>
      <c r="ATG2453"/>
      <c r="ATH2453"/>
      <c r="ATI2453"/>
      <c r="ATJ2453"/>
      <c r="ATK2453"/>
      <c r="ATL2453"/>
      <c r="ATM2453"/>
      <c r="ATN2453"/>
      <c r="ATO2453"/>
      <c r="ATP2453"/>
      <c r="ATQ2453"/>
      <c r="ATR2453"/>
      <c r="ATS2453"/>
      <c r="ATT2453"/>
      <c r="ATU2453"/>
      <c r="ATV2453"/>
      <c r="ATW2453"/>
      <c r="ATX2453"/>
      <c r="ATY2453"/>
      <c r="ATZ2453"/>
      <c r="AUA2453"/>
      <c r="AUB2453"/>
      <c r="AUC2453"/>
      <c r="AUD2453"/>
      <c r="AUE2453"/>
      <c r="AUF2453"/>
      <c r="AUG2453"/>
      <c r="AUH2453"/>
      <c r="AUI2453"/>
      <c r="AUJ2453"/>
      <c r="AUK2453"/>
      <c r="AUL2453"/>
      <c r="AUM2453"/>
      <c r="AUN2453"/>
      <c r="AUO2453"/>
      <c r="AUP2453"/>
      <c r="AUQ2453"/>
      <c r="AUR2453"/>
      <c r="AUS2453"/>
      <c r="AUT2453"/>
      <c r="AUU2453"/>
      <c r="AUV2453"/>
      <c r="AUW2453"/>
      <c r="AUX2453"/>
      <c r="AUY2453"/>
      <c r="AUZ2453"/>
      <c r="AVA2453"/>
      <c r="AVB2453"/>
      <c r="AVC2453"/>
      <c r="AVD2453"/>
      <c r="AVE2453"/>
      <c r="AVF2453"/>
      <c r="AVG2453"/>
      <c r="AVH2453"/>
      <c r="AVI2453"/>
      <c r="AVJ2453"/>
      <c r="AVK2453"/>
      <c r="AVL2453"/>
      <c r="AVM2453"/>
      <c r="AVN2453"/>
      <c r="AVO2453"/>
      <c r="AVP2453"/>
      <c r="AVQ2453"/>
      <c r="AVR2453"/>
      <c r="AVS2453"/>
      <c r="AVT2453"/>
      <c r="AVU2453"/>
      <c r="AVV2453"/>
      <c r="AVW2453"/>
      <c r="AVX2453"/>
      <c r="AVY2453"/>
      <c r="AVZ2453"/>
      <c r="AWA2453"/>
      <c r="AWB2453"/>
      <c r="AWC2453"/>
      <c r="AWD2453"/>
      <c r="AWE2453"/>
      <c r="AWF2453"/>
      <c r="AWG2453"/>
      <c r="AWH2453"/>
      <c r="AWI2453"/>
      <c r="AWJ2453"/>
      <c r="AWK2453"/>
      <c r="AWL2453"/>
      <c r="AWM2453"/>
      <c r="AWN2453"/>
      <c r="AWO2453"/>
      <c r="AWP2453"/>
      <c r="AWQ2453"/>
      <c r="AWR2453"/>
      <c r="AWS2453"/>
      <c r="AWT2453"/>
      <c r="AWU2453"/>
      <c r="AWV2453"/>
      <c r="AWW2453"/>
      <c r="AWX2453"/>
      <c r="AWY2453"/>
      <c r="AWZ2453"/>
      <c r="AXA2453"/>
      <c r="AXB2453"/>
      <c r="AXC2453"/>
      <c r="AXD2453"/>
      <c r="AXE2453"/>
      <c r="AXF2453"/>
      <c r="AXG2453"/>
      <c r="AXH2453"/>
      <c r="AXI2453"/>
      <c r="AXJ2453"/>
      <c r="AXK2453"/>
      <c r="AXL2453"/>
      <c r="AXM2453"/>
      <c r="AXN2453"/>
      <c r="AXO2453"/>
      <c r="AXP2453"/>
      <c r="AXQ2453"/>
      <c r="AXR2453"/>
      <c r="AXS2453"/>
      <c r="AXT2453"/>
      <c r="AXU2453"/>
      <c r="AXV2453"/>
      <c r="AXW2453"/>
      <c r="AXX2453"/>
      <c r="AXY2453"/>
      <c r="AXZ2453"/>
      <c r="AYA2453"/>
      <c r="AYB2453"/>
      <c r="AYC2453"/>
      <c r="AYD2453"/>
      <c r="AYE2453"/>
      <c r="AYF2453"/>
      <c r="AYG2453"/>
      <c r="AYH2453"/>
      <c r="AYI2453"/>
      <c r="AYJ2453"/>
      <c r="AYK2453"/>
      <c r="AYL2453"/>
      <c r="AYM2453"/>
      <c r="AYN2453"/>
      <c r="AYO2453"/>
      <c r="AYP2453"/>
      <c r="AYQ2453"/>
      <c r="AYR2453"/>
      <c r="AYS2453"/>
      <c r="AYT2453"/>
      <c r="AYU2453"/>
      <c r="AYV2453"/>
      <c r="AYW2453"/>
      <c r="AYX2453"/>
      <c r="AYY2453"/>
      <c r="AYZ2453"/>
      <c r="AZA2453"/>
      <c r="AZB2453"/>
      <c r="AZC2453"/>
      <c r="AZD2453"/>
      <c r="AZE2453"/>
      <c r="AZF2453"/>
      <c r="AZG2453"/>
      <c r="AZH2453"/>
      <c r="AZI2453"/>
      <c r="AZJ2453"/>
      <c r="AZK2453"/>
      <c r="AZL2453"/>
      <c r="AZM2453"/>
      <c r="AZN2453"/>
      <c r="AZO2453"/>
      <c r="AZP2453"/>
      <c r="AZQ2453"/>
      <c r="AZR2453"/>
      <c r="AZS2453"/>
      <c r="AZT2453"/>
      <c r="AZU2453"/>
      <c r="AZV2453"/>
      <c r="AZW2453"/>
      <c r="AZX2453"/>
      <c r="AZY2453"/>
      <c r="AZZ2453"/>
      <c r="BAA2453"/>
      <c r="BAB2453"/>
      <c r="BAC2453"/>
      <c r="BAD2453"/>
      <c r="BAE2453"/>
      <c r="BAF2453"/>
      <c r="BAG2453"/>
      <c r="BAH2453"/>
      <c r="BAI2453"/>
      <c r="BAJ2453"/>
      <c r="BAK2453"/>
      <c r="BAL2453"/>
      <c r="BAM2453"/>
      <c r="BAN2453"/>
      <c r="BAO2453"/>
      <c r="BAP2453"/>
      <c r="BAQ2453"/>
      <c r="BAR2453"/>
      <c r="BAS2453"/>
      <c r="BAT2453"/>
      <c r="BAU2453"/>
      <c r="BAV2453"/>
      <c r="BAW2453"/>
      <c r="BAX2453"/>
      <c r="BAY2453"/>
      <c r="BAZ2453"/>
      <c r="BBA2453"/>
      <c r="BBB2453"/>
      <c r="BBC2453"/>
      <c r="BBD2453"/>
      <c r="BBE2453"/>
      <c r="BBF2453"/>
      <c r="BBG2453"/>
      <c r="BBH2453"/>
      <c r="BBI2453"/>
      <c r="BBJ2453"/>
      <c r="BBK2453"/>
      <c r="BBL2453"/>
      <c r="BBM2453"/>
      <c r="BBN2453"/>
      <c r="BBO2453"/>
      <c r="BBP2453"/>
      <c r="BBQ2453"/>
      <c r="BBR2453"/>
      <c r="BBS2453"/>
      <c r="BBT2453"/>
      <c r="BBU2453"/>
      <c r="BBV2453"/>
      <c r="BBW2453"/>
      <c r="BBX2453"/>
      <c r="BBY2453"/>
      <c r="BBZ2453"/>
      <c r="BCA2453"/>
      <c r="BCB2453"/>
      <c r="BCC2453"/>
      <c r="BCD2453"/>
      <c r="BCE2453"/>
      <c r="BCF2453"/>
      <c r="BCG2453"/>
      <c r="BCH2453"/>
      <c r="BCI2453"/>
      <c r="BCJ2453"/>
      <c r="BCK2453"/>
      <c r="BCL2453"/>
      <c r="BCM2453"/>
      <c r="BCN2453"/>
      <c r="BCO2453"/>
      <c r="BCP2453"/>
      <c r="BCQ2453"/>
      <c r="BCR2453"/>
      <c r="BCS2453"/>
      <c r="BCT2453"/>
      <c r="BCU2453"/>
      <c r="BCV2453"/>
      <c r="BCW2453"/>
      <c r="BCX2453"/>
      <c r="BCY2453"/>
      <c r="BCZ2453"/>
      <c r="BDA2453"/>
      <c r="BDB2453"/>
      <c r="BDC2453"/>
      <c r="BDD2453"/>
      <c r="BDE2453"/>
      <c r="BDF2453"/>
      <c r="BDG2453"/>
      <c r="BDH2453"/>
      <c r="BDI2453"/>
      <c r="BDJ2453"/>
      <c r="BDK2453"/>
      <c r="BDL2453"/>
      <c r="BDM2453"/>
      <c r="BDN2453"/>
      <c r="BDO2453"/>
      <c r="BDP2453"/>
      <c r="BDQ2453"/>
      <c r="BDR2453"/>
      <c r="BDS2453"/>
      <c r="BDT2453"/>
      <c r="BDU2453"/>
      <c r="BDV2453"/>
      <c r="BDW2453"/>
      <c r="BDX2453"/>
      <c r="BDY2453"/>
      <c r="BDZ2453"/>
      <c r="BEA2453"/>
      <c r="BEB2453"/>
      <c r="BEC2453"/>
      <c r="BED2453"/>
      <c r="BEE2453"/>
      <c r="BEF2453"/>
      <c r="BEG2453"/>
      <c r="BEH2453"/>
      <c r="BEI2453"/>
      <c r="BEJ2453"/>
      <c r="BEK2453"/>
      <c r="BEL2453"/>
      <c r="BEM2453"/>
      <c r="BEN2453"/>
      <c r="BEO2453"/>
      <c r="BEP2453"/>
      <c r="BEQ2453"/>
      <c r="BER2453"/>
      <c r="BES2453"/>
      <c r="BET2453"/>
      <c r="BEU2453"/>
      <c r="BEV2453"/>
      <c r="BEW2453"/>
      <c r="BEX2453"/>
      <c r="BEY2453"/>
      <c r="BEZ2453"/>
      <c r="BFA2453"/>
      <c r="BFB2453"/>
      <c r="BFC2453"/>
      <c r="BFD2453"/>
      <c r="BFE2453"/>
      <c r="BFF2453"/>
      <c r="BFG2453"/>
      <c r="BFH2453"/>
      <c r="BFI2453"/>
      <c r="BFJ2453"/>
      <c r="BFK2453"/>
      <c r="BFL2453"/>
      <c r="BFM2453"/>
      <c r="BFN2453"/>
      <c r="BFO2453"/>
      <c r="BFP2453"/>
      <c r="BFQ2453"/>
      <c r="BFR2453"/>
      <c r="BFS2453"/>
      <c r="BFT2453"/>
      <c r="BFU2453"/>
      <c r="BFV2453"/>
      <c r="BFW2453"/>
      <c r="BFX2453"/>
      <c r="BFY2453"/>
      <c r="BFZ2453"/>
      <c r="BGA2453"/>
      <c r="BGB2453"/>
      <c r="BGC2453"/>
      <c r="BGD2453"/>
      <c r="BGE2453"/>
      <c r="BGF2453"/>
      <c r="BGG2453"/>
      <c r="BGH2453"/>
      <c r="BGI2453"/>
      <c r="BGJ2453"/>
      <c r="BGK2453"/>
      <c r="BGL2453"/>
      <c r="BGM2453"/>
      <c r="BGN2453"/>
      <c r="BGO2453"/>
      <c r="BGP2453"/>
      <c r="BGQ2453"/>
      <c r="BGR2453"/>
      <c r="BGS2453"/>
      <c r="BGT2453"/>
    </row>
    <row r="2454" spans="1:1554" ht="26.25" customHeight="1" x14ac:dyDescent="0.5">
      <c r="A2454" s="231">
        <v>2016</v>
      </c>
    </row>
    <row r="2455" spans="1:1554" ht="14.45" x14ac:dyDescent="0.35">
      <c r="A2455" s="254" t="s">
        <v>1005</v>
      </c>
      <c r="B2455" s="287">
        <v>3602474</v>
      </c>
      <c r="C2455" s="287">
        <v>2127239</v>
      </c>
      <c r="D2455" s="287">
        <v>600513</v>
      </c>
      <c r="E2455" s="287">
        <v>1132185</v>
      </c>
      <c r="F2455" s="287">
        <v>1725873</v>
      </c>
      <c r="G2455" s="287">
        <v>413952</v>
      </c>
      <c r="H2455" s="287">
        <v>9602236</v>
      </c>
    </row>
    <row r="2456" spans="1:1554" ht="14.45" x14ac:dyDescent="0.35">
      <c r="A2456" s="254" t="s">
        <v>1006</v>
      </c>
      <c r="B2456" s="287">
        <v>6288361</v>
      </c>
      <c r="C2456" s="287">
        <v>2841275</v>
      </c>
      <c r="D2456" s="287">
        <v>1031402</v>
      </c>
      <c r="E2456" s="287">
        <v>1793537</v>
      </c>
      <c r="F2456" s="287">
        <v>2162867</v>
      </c>
      <c r="G2456" s="287">
        <v>460379</v>
      </c>
      <c r="H2456" s="287">
        <v>14577821</v>
      </c>
    </row>
    <row r="2457" spans="1:1554" ht="14.45" x14ac:dyDescent="0.35">
      <c r="A2457" s="254" t="s">
        <v>1007</v>
      </c>
      <c r="B2457" s="287">
        <v>6158285</v>
      </c>
      <c r="C2457" s="287">
        <v>2470880</v>
      </c>
      <c r="D2457" s="287">
        <v>895454</v>
      </c>
      <c r="E2457" s="287">
        <v>1281845</v>
      </c>
      <c r="F2457" s="287">
        <v>2474450</v>
      </c>
      <c r="G2457" s="287">
        <v>443846</v>
      </c>
      <c r="H2457" s="287">
        <v>13724760</v>
      </c>
    </row>
    <row r="2458" spans="1:1554" ht="14.45" x14ac:dyDescent="0.35">
      <c r="A2458" s="254" t="s">
        <v>1008</v>
      </c>
      <c r="B2458" s="287">
        <v>7090823</v>
      </c>
      <c r="C2458" s="287">
        <v>2304450</v>
      </c>
      <c r="D2458" s="287">
        <v>714367</v>
      </c>
      <c r="E2458" s="287">
        <v>1398175</v>
      </c>
      <c r="F2458" s="287">
        <v>2549940</v>
      </c>
      <c r="G2458" s="287">
        <v>392006</v>
      </c>
      <c r="H2458" s="287">
        <v>14449761</v>
      </c>
    </row>
    <row r="2459" spans="1:1554" ht="14.45" x14ac:dyDescent="0.35">
      <c r="A2459" s="254" t="s">
        <v>1009</v>
      </c>
      <c r="B2459" s="287">
        <v>8243079</v>
      </c>
      <c r="C2459" s="287">
        <v>3019500</v>
      </c>
      <c r="D2459" s="287">
        <v>908067</v>
      </c>
      <c r="E2459" s="287">
        <v>1063210</v>
      </c>
      <c r="F2459" s="287">
        <v>2255674</v>
      </c>
      <c r="G2459" s="287">
        <v>502274</v>
      </c>
      <c r="H2459" s="287">
        <v>15991804</v>
      </c>
    </row>
    <row r="2460" spans="1:1554" ht="14.45" x14ac:dyDescent="0.35">
      <c r="A2460" s="254" t="s">
        <v>1010</v>
      </c>
      <c r="B2460" s="287">
        <v>4204380</v>
      </c>
      <c r="C2460" s="287">
        <v>2246491</v>
      </c>
      <c r="D2460" s="287">
        <v>636048</v>
      </c>
      <c r="E2460" s="287">
        <v>1193473</v>
      </c>
      <c r="F2460" s="287">
        <v>2442070</v>
      </c>
      <c r="G2460" s="287">
        <v>493626</v>
      </c>
      <c r="H2460" s="287">
        <v>11216088</v>
      </c>
    </row>
    <row r="2461" spans="1:1554" ht="14.45" x14ac:dyDescent="0.35">
      <c r="A2461" s="254" t="s">
        <v>1011</v>
      </c>
      <c r="B2461" s="287">
        <v>4654834</v>
      </c>
      <c r="C2461" s="287">
        <v>2470079</v>
      </c>
      <c r="D2461" s="287">
        <v>620284</v>
      </c>
      <c r="E2461" s="287">
        <v>2273381</v>
      </c>
      <c r="F2461" s="287">
        <v>2502036</v>
      </c>
      <c r="G2461" s="287">
        <v>398021</v>
      </c>
      <c r="H2461" s="287">
        <v>12918635</v>
      </c>
    </row>
    <row r="2462" spans="1:1554" ht="14.45" x14ac:dyDescent="0.35">
      <c r="A2462" s="254" t="s">
        <v>1012</v>
      </c>
      <c r="B2462" s="287">
        <v>4861518</v>
      </c>
      <c r="C2462" s="287">
        <v>2280376</v>
      </c>
      <c r="D2462" s="287">
        <v>587537</v>
      </c>
      <c r="E2462" s="287">
        <v>1501341</v>
      </c>
      <c r="F2462" s="287">
        <v>3072729</v>
      </c>
      <c r="G2462" s="287">
        <v>527339</v>
      </c>
      <c r="H2462" s="287">
        <v>12830840</v>
      </c>
    </row>
    <row r="2463" spans="1:1554" ht="14.45" x14ac:dyDescent="0.35">
      <c r="A2463" s="254" t="s">
        <v>1013</v>
      </c>
      <c r="B2463" s="287">
        <v>6302504</v>
      </c>
      <c r="C2463" s="287">
        <v>2995622</v>
      </c>
      <c r="D2463" s="287">
        <v>652636</v>
      </c>
      <c r="E2463" s="287">
        <v>1567860</v>
      </c>
      <c r="F2463" s="287">
        <v>2560035</v>
      </c>
      <c r="G2463" s="287">
        <v>483725</v>
      </c>
      <c r="H2463" s="287">
        <v>14562382</v>
      </c>
    </row>
    <row r="2464" spans="1:1554" ht="14.45" x14ac:dyDescent="0.35">
      <c r="A2464" s="254" t="s">
        <v>1014</v>
      </c>
      <c r="B2464" s="287">
        <v>6322314</v>
      </c>
      <c r="C2464" s="287">
        <v>3081027</v>
      </c>
      <c r="D2464" s="287">
        <v>749831</v>
      </c>
      <c r="E2464" s="287">
        <v>1211661</v>
      </c>
      <c r="F2464" s="287">
        <v>2150531</v>
      </c>
      <c r="G2464" s="287">
        <v>371387</v>
      </c>
      <c r="H2464" s="287">
        <v>13886751</v>
      </c>
    </row>
    <row r="2465" spans="1:1613" ht="14.45" x14ac:dyDescent="0.35">
      <c r="A2465" s="254" t="s">
        <v>1015</v>
      </c>
      <c r="B2465" s="287">
        <v>4091436</v>
      </c>
      <c r="C2465" s="287">
        <v>2335395</v>
      </c>
      <c r="D2465" s="287">
        <v>443967</v>
      </c>
      <c r="E2465" s="287">
        <v>991893</v>
      </c>
      <c r="F2465" s="287">
        <v>2456131</v>
      </c>
      <c r="G2465" s="287">
        <v>404254</v>
      </c>
      <c r="H2465" s="287">
        <v>10723076</v>
      </c>
    </row>
    <row r="2466" spans="1:1613" ht="14.45" x14ac:dyDescent="0.35">
      <c r="A2466" s="254" t="s">
        <v>1016</v>
      </c>
      <c r="B2466" s="287">
        <v>6956530</v>
      </c>
      <c r="C2466" s="287">
        <v>3175330</v>
      </c>
      <c r="D2466" s="287">
        <v>666085</v>
      </c>
      <c r="E2466" s="287">
        <v>1274332</v>
      </c>
      <c r="F2466" s="287">
        <v>2397614</v>
      </c>
      <c r="G2466" s="287">
        <v>417523</v>
      </c>
      <c r="H2466" s="287">
        <v>14887414</v>
      </c>
    </row>
    <row r="2467" spans="1:1613" ht="14.45" x14ac:dyDescent="0.35">
      <c r="A2467" s="254" t="s">
        <v>1017</v>
      </c>
      <c r="B2467" s="287">
        <v>12547366</v>
      </c>
      <c r="C2467" s="287">
        <v>3407323</v>
      </c>
      <c r="D2467" s="287">
        <v>908889</v>
      </c>
      <c r="E2467" s="287">
        <v>1445577</v>
      </c>
      <c r="F2467" s="287">
        <v>2589058</v>
      </c>
      <c r="G2467" s="287">
        <v>502173</v>
      </c>
      <c r="H2467" s="287">
        <v>21400386</v>
      </c>
    </row>
    <row r="2468" spans="1:1613" ht="14.45" x14ac:dyDescent="0.35">
      <c r="A2468" s="254" t="s">
        <v>1018</v>
      </c>
      <c r="B2468" s="287">
        <v>10157356</v>
      </c>
      <c r="C2468" s="287">
        <v>3531744</v>
      </c>
      <c r="D2468" s="287">
        <v>770945</v>
      </c>
      <c r="E2468" s="287">
        <v>1620276</v>
      </c>
      <c r="F2468" s="287">
        <v>2245788</v>
      </c>
      <c r="G2468" s="287">
        <v>589513</v>
      </c>
      <c r="H2468" s="287">
        <v>18915622</v>
      </c>
    </row>
    <row r="2469" spans="1:1613" ht="14.45" x14ac:dyDescent="0.35">
      <c r="A2469" s="254" t="s">
        <v>1019</v>
      </c>
      <c r="B2469" s="287">
        <v>5405248</v>
      </c>
      <c r="C2469" s="287">
        <v>2834508</v>
      </c>
      <c r="D2469" s="287">
        <v>548789</v>
      </c>
      <c r="E2469" s="287">
        <v>1608986</v>
      </c>
      <c r="F2469" s="287">
        <v>1806269</v>
      </c>
      <c r="G2469" s="287">
        <v>435263</v>
      </c>
      <c r="H2469" s="287">
        <v>12639063</v>
      </c>
    </row>
    <row r="2470" spans="1:1613" ht="14.45" x14ac:dyDescent="0.35">
      <c r="A2470" s="254" t="s">
        <v>1020</v>
      </c>
      <c r="B2470" s="287">
        <v>7687277</v>
      </c>
      <c r="C2470" s="287">
        <v>1926461</v>
      </c>
      <c r="D2470" s="287">
        <v>541963</v>
      </c>
      <c r="E2470" s="287">
        <v>1275530</v>
      </c>
      <c r="F2470" s="287">
        <v>1743248</v>
      </c>
      <c r="G2470" s="287">
        <v>483271</v>
      </c>
      <c r="H2470" s="287">
        <v>13657750</v>
      </c>
    </row>
    <row r="2471" spans="1:1613" ht="14.45" x14ac:dyDescent="0.35">
      <c r="A2471" s="254" t="s">
        <v>1021</v>
      </c>
      <c r="B2471" s="287">
        <v>10596114</v>
      </c>
      <c r="C2471" s="287">
        <v>2653887</v>
      </c>
      <c r="D2471" s="287">
        <v>701839</v>
      </c>
      <c r="E2471" s="287">
        <v>1345061</v>
      </c>
      <c r="F2471" s="287">
        <v>2058382</v>
      </c>
      <c r="G2471" s="287">
        <v>679082</v>
      </c>
      <c r="H2471" s="287">
        <v>18034365</v>
      </c>
    </row>
    <row r="2472" spans="1:1613" ht="14.45" x14ac:dyDescent="0.35">
      <c r="A2472" s="254" t="s">
        <v>1022</v>
      </c>
      <c r="B2472" s="287">
        <v>12146781</v>
      </c>
      <c r="C2472" s="287">
        <v>2599259</v>
      </c>
      <c r="D2472" s="287">
        <v>668617</v>
      </c>
      <c r="E2472" s="287">
        <v>1389864</v>
      </c>
      <c r="F2472" s="287">
        <v>2300633</v>
      </c>
      <c r="G2472" s="287">
        <v>591917</v>
      </c>
      <c r="H2472" s="287">
        <v>19697071</v>
      </c>
    </row>
    <row r="2473" spans="1:1613" ht="14.45" x14ac:dyDescent="0.35">
      <c r="A2473" s="254" t="s">
        <v>1023</v>
      </c>
      <c r="B2473" s="287">
        <v>12102280</v>
      </c>
      <c r="C2473" s="287">
        <v>1689525</v>
      </c>
      <c r="D2473" s="287">
        <v>689978</v>
      </c>
      <c r="E2473" s="287">
        <v>1685589</v>
      </c>
      <c r="F2473" s="287">
        <v>2056692</v>
      </c>
      <c r="G2473" s="287">
        <v>557471</v>
      </c>
      <c r="H2473" s="287">
        <v>18781535</v>
      </c>
    </row>
    <row r="2474" spans="1:1613" ht="14.45" x14ac:dyDescent="0.35">
      <c r="A2474" s="254" t="s">
        <v>1024</v>
      </c>
      <c r="B2474" s="287">
        <v>7863116</v>
      </c>
      <c r="C2474" s="287">
        <v>1871999</v>
      </c>
      <c r="D2474" s="287">
        <v>633091</v>
      </c>
      <c r="E2474" s="287">
        <v>1283936</v>
      </c>
      <c r="F2474" s="287">
        <v>1508517</v>
      </c>
      <c r="G2474" s="287">
        <v>432053</v>
      </c>
      <c r="H2474" s="287">
        <v>13592712</v>
      </c>
    </row>
    <row r="2475" spans="1:1613" ht="14.45" x14ac:dyDescent="0.35">
      <c r="A2475" s="254" t="s">
        <v>1025</v>
      </c>
      <c r="B2475" s="287">
        <v>9269335</v>
      </c>
      <c r="C2475" s="287">
        <v>2783463</v>
      </c>
      <c r="D2475" s="287">
        <v>1068197</v>
      </c>
      <c r="E2475" s="287">
        <v>1406764</v>
      </c>
      <c r="F2475" s="287">
        <v>1850278</v>
      </c>
      <c r="G2475" s="287">
        <v>487968</v>
      </c>
      <c r="H2475" s="287">
        <v>16866005</v>
      </c>
    </row>
    <row r="2476" spans="1:1613" ht="14.45" x14ac:dyDescent="0.35">
      <c r="A2476" s="267" t="s">
        <v>1026</v>
      </c>
      <c r="B2476" s="109">
        <f>SUM(B2455:B2475)</f>
        <v>156551411</v>
      </c>
      <c r="C2476" s="109">
        <f t="shared" ref="C2476:H2476" si="190">SUM(C2455:C2475)</f>
        <v>54645833</v>
      </c>
      <c r="D2476" s="109">
        <f t="shared" si="190"/>
        <v>15038499</v>
      </c>
      <c r="E2476" s="109">
        <f t="shared" si="190"/>
        <v>29744476</v>
      </c>
      <c r="F2476" s="109">
        <f t="shared" si="190"/>
        <v>46908815</v>
      </c>
      <c r="G2476" s="109">
        <f t="shared" si="190"/>
        <v>10067043</v>
      </c>
      <c r="H2476" s="109">
        <f t="shared" si="190"/>
        <v>312956077</v>
      </c>
    </row>
    <row r="2477" spans="1:1613" s="285" customFormat="1" ht="14.45" x14ac:dyDescent="0.35">
      <c r="A2477" s="268" t="s">
        <v>1027</v>
      </c>
      <c r="B2477" s="286">
        <f>B2476/21</f>
        <v>7454829.0952380951</v>
      </c>
      <c r="C2477" s="286">
        <f t="shared" ref="C2477:H2477" si="191">C2476/21</f>
        <v>2602182.5238095238</v>
      </c>
      <c r="D2477" s="286">
        <f t="shared" si="191"/>
        <v>716119</v>
      </c>
      <c r="E2477" s="286">
        <f t="shared" si="191"/>
        <v>1416403.6190476189</v>
      </c>
      <c r="F2477" s="286">
        <f t="shared" si="191"/>
        <v>2233753.0952380951</v>
      </c>
      <c r="G2477" s="286">
        <f t="shared" si="191"/>
        <v>479383</v>
      </c>
      <c r="H2477" s="286">
        <f t="shared" si="191"/>
        <v>14902670.333333334</v>
      </c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  <c r="CQ2477"/>
      <c r="CR2477"/>
      <c r="CS2477"/>
      <c r="CT2477"/>
      <c r="CU2477"/>
      <c r="CV2477"/>
      <c r="CW2477"/>
      <c r="CX2477"/>
      <c r="CY2477"/>
      <c r="CZ2477"/>
      <c r="DA2477"/>
      <c r="DB2477"/>
      <c r="DC2477"/>
      <c r="DD2477"/>
      <c r="DE2477"/>
      <c r="DF2477"/>
      <c r="DG2477"/>
      <c r="DH2477"/>
      <c r="DI2477"/>
      <c r="DJ2477"/>
      <c r="DK2477"/>
      <c r="DL2477"/>
      <c r="DM2477"/>
      <c r="DN2477"/>
      <c r="DO2477"/>
      <c r="DP2477"/>
      <c r="DQ2477"/>
      <c r="DR2477"/>
      <c r="DS2477"/>
      <c r="DT2477"/>
      <c r="DU2477"/>
      <c r="DV2477"/>
      <c r="DW2477"/>
      <c r="DX2477"/>
      <c r="DY2477"/>
      <c r="DZ2477"/>
      <c r="EA2477"/>
      <c r="EB2477"/>
      <c r="EC2477"/>
      <c r="ED2477"/>
      <c r="EE2477"/>
      <c r="EF2477"/>
      <c r="EG2477"/>
      <c r="EH2477"/>
      <c r="EI2477"/>
      <c r="EJ2477"/>
      <c r="EK2477"/>
      <c r="EL2477"/>
      <c r="EM2477"/>
      <c r="EN2477"/>
      <c r="EO2477"/>
      <c r="EP2477"/>
      <c r="EQ2477"/>
      <c r="ER2477"/>
      <c r="ES2477"/>
      <c r="ET2477"/>
      <c r="EU2477"/>
      <c r="EV2477"/>
      <c r="EW2477"/>
      <c r="EX2477"/>
      <c r="EY2477"/>
      <c r="EZ2477"/>
      <c r="FA2477"/>
      <c r="FB2477"/>
      <c r="FC2477"/>
      <c r="FD2477"/>
      <c r="FE2477"/>
      <c r="FF2477"/>
      <c r="FG2477"/>
      <c r="FH2477"/>
      <c r="FI2477"/>
      <c r="FJ2477"/>
      <c r="FK2477"/>
      <c r="FL2477"/>
      <c r="FM2477"/>
      <c r="FN2477"/>
      <c r="FO2477"/>
      <c r="FP2477"/>
      <c r="FQ2477"/>
      <c r="FR2477"/>
      <c r="FS2477"/>
      <c r="FT2477"/>
      <c r="FU2477"/>
      <c r="FV2477"/>
      <c r="FW2477"/>
      <c r="FX2477"/>
      <c r="FY2477"/>
      <c r="FZ2477"/>
      <c r="GA2477"/>
      <c r="GB2477"/>
      <c r="GC2477"/>
      <c r="GD2477"/>
      <c r="GE2477"/>
      <c r="GF2477"/>
      <c r="GG2477"/>
      <c r="GH2477"/>
      <c r="GI2477"/>
      <c r="GJ2477"/>
      <c r="GK2477"/>
      <c r="GL2477"/>
      <c r="GM2477"/>
      <c r="GN2477"/>
      <c r="GO2477"/>
      <c r="GP2477"/>
      <c r="GQ2477"/>
      <c r="GR2477"/>
      <c r="GS2477"/>
      <c r="GT2477"/>
      <c r="GU2477"/>
      <c r="GV2477"/>
      <c r="GW2477"/>
      <c r="GX2477"/>
      <c r="GY2477"/>
      <c r="GZ2477"/>
      <c r="HA2477"/>
      <c r="HB2477"/>
      <c r="HC2477"/>
      <c r="HD2477"/>
      <c r="HE2477"/>
      <c r="HF2477"/>
      <c r="HG2477"/>
      <c r="HH2477"/>
      <c r="HI2477"/>
      <c r="HJ2477"/>
      <c r="HK2477"/>
      <c r="HL2477"/>
      <c r="HM2477"/>
      <c r="HN2477"/>
      <c r="HO2477"/>
      <c r="HP2477"/>
      <c r="HQ2477"/>
      <c r="HR2477"/>
      <c r="HS2477"/>
      <c r="HT2477"/>
      <c r="HU2477"/>
      <c r="HV2477"/>
      <c r="HW2477"/>
      <c r="HX2477"/>
      <c r="HY2477"/>
      <c r="HZ2477"/>
      <c r="IA2477"/>
      <c r="IB2477"/>
      <c r="IC2477"/>
      <c r="ID2477"/>
      <c r="IE2477"/>
      <c r="IF2477"/>
      <c r="IG2477"/>
      <c r="IH2477"/>
      <c r="II2477"/>
      <c r="IJ2477"/>
      <c r="IK2477"/>
      <c r="IL2477"/>
      <c r="IM2477"/>
      <c r="IN2477"/>
      <c r="IO2477"/>
      <c r="IP2477"/>
      <c r="IQ2477"/>
      <c r="IR2477"/>
      <c r="IS2477"/>
      <c r="IT2477"/>
      <c r="IU2477"/>
      <c r="IV2477"/>
      <c r="IW2477"/>
      <c r="IX2477"/>
      <c r="IY2477"/>
      <c r="IZ2477"/>
      <c r="JA2477"/>
      <c r="JB2477"/>
      <c r="JC2477"/>
      <c r="JD2477"/>
      <c r="JE2477"/>
      <c r="JF2477"/>
      <c r="JG2477"/>
      <c r="JH2477"/>
      <c r="JI2477"/>
      <c r="JJ2477"/>
      <c r="JK2477"/>
      <c r="JL2477"/>
      <c r="JM2477"/>
      <c r="JN2477"/>
      <c r="JO2477"/>
      <c r="JP2477"/>
      <c r="JQ2477"/>
      <c r="JR2477"/>
      <c r="JS2477"/>
      <c r="JT2477"/>
      <c r="JU2477"/>
      <c r="JV2477"/>
      <c r="JW2477"/>
      <c r="JX2477"/>
      <c r="JY2477"/>
      <c r="JZ2477"/>
      <c r="KA2477"/>
      <c r="KB2477"/>
      <c r="KC2477"/>
      <c r="KD2477"/>
      <c r="KE2477"/>
      <c r="KF2477"/>
      <c r="KG2477"/>
      <c r="KH2477"/>
      <c r="KI2477"/>
      <c r="KJ2477"/>
      <c r="KK2477"/>
      <c r="KL2477"/>
      <c r="KM2477"/>
      <c r="KN2477"/>
      <c r="KO2477"/>
      <c r="KP2477"/>
      <c r="KQ2477"/>
      <c r="KR2477"/>
      <c r="KS2477"/>
      <c r="KT2477"/>
      <c r="KU2477"/>
      <c r="KV2477"/>
      <c r="KW2477"/>
      <c r="KX2477"/>
      <c r="KY2477"/>
      <c r="KZ2477"/>
      <c r="LA2477"/>
      <c r="LB2477"/>
      <c r="LC2477"/>
      <c r="LD2477"/>
      <c r="LE2477"/>
      <c r="LF2477"/>
      <c r="LG2477"/>
      <c r="LH2477"/>
      <c r="LI2477"/>
      <c r="LJ2477"/>
      <c r="LK2477"/>
      <c r="LL2477"/>
      <c r="LM2477"/>
      <c r="LN2477"/>
      <c r="LO2477"/>
      <c r="LP2477"/>
      <c r="LQ2477"/>
      <c r="LR2477"/>
      <c r="LS2477"/>
      <c r="LT2477"/>
      <c r="LU2477"/>
      <c r="LV2477"/>
      <c r="LW2477"/>
      <c r="LX2477"/>
      <c r="LY2477"/>
      <c r="LZ2477"/>
      <c r="MA2477"/>
      <c r="MB2477"/>
      <c r="MC2477"/>
      <c r="MD2477"/>
      <c r="ME2477"/>
      <c r="MF2477"/>
      <c r="MG2477"/>
      <c r="MH2477"/>
      <c r="MI2477"/>
      <c r="MJ2477"/>
      <c r="MK2477"/>
      <c r="ML2477"/>
      <c r="MM2477"/>
      <c r="MN2477"/>
      <c r="MO2477"/>
      <c r="MP2477"/>
      <c r="MQ2477"/>
      <c r="MR2477"/>
      <c r="MS2477"/>
      <c r="MT2477"/>
      <c r="MU2477"/>
      <c r="MV2477"/>
      <c r="MW2477"/>
      <c r="MX2477"/>
      <c r="MY2477"/>
      <c r="MZ2477"/>
      <c r="NA2477"/>
      <c r="NB2477"/>
      <c r="NC2477"/>
      <c r="ND2477"/>
      <c r="NE2477"/>
      <c r="NF2477"/>
      <c r="NG2477"/>
      <c r="NH2477"/>
      <c r="NI2477"/>
      <c r="NJ2477"/>
      <c r="NK2477"/>
      <c r="NL2477"/>
      <c r="NM2477"/>
      <c r="NN2477"/>
      <c r="NO2477"/>
      <c r="NP2477"/>
      <c r="NQ2477"/>
      <c r="NR2477"/>
      <c r="NS2477"/>
      <c r="NT2477"/>
      <c r="NU2477"/>
      <c r="NV2477"/>
      <c r="NW2477"/>
      <c r="NX2477"/>
      <c r="NY2477"/>
      <c r="NZ2477"/>
      <c r="OA2477"/>
      <c r="OB2477"/>
      <c r="OC2477"/>
      <c r="OD2477"/>
      <c r="OE2477"/>
      <c r="OF2477"/>
      <c r="OG2477"/>
      <c r="OH2477"/>
      <c r="OI2477"/>
      <c r="OJ2477"/>
      <c r="OK2477"/>
      <c r="OL2477"/>
      <c r="OM2477"/>
      <c r="ON2477"/>
      <c r="OO2477"/>
      <c r="OP2477"/>
      <c r="OQ2477"/>
      <c r="OR2477"/>
      <c r="OS2477"/>
      <c r="OT2477"/>
      <c r="OU2477"/>
      <c r="OV2477"/>
      <c r="OW2477"/>
      <c r="OX2477"/>
      <c r="OY2477"/>
      <c r="OZ2477"/>
      <c r="PA2477"/>
      <c r="PB2477"/>
      <c r="PC2477"/>
      <c r="PD2477"/>
      <c r="PE2477"/>
      <c r="PF2477"/>
      <c r="PG2477"/>
      <c r="PH2477"/>
      <c r="PI2477"/>
      <c r="PJ2477"/>
      <c r="PK2477"/>
      <c r="PL2477"/>
      <c r="PM2477"/>
      <c r="PN2477"/>
      <c r="PO2477"/>
      <c r="PP2477"/>
      <c r="PQ2477"/>
      <c r="PR2477"/>
      <c r="PS2477"/>
      <c r="PT2477"/>
      <c r="PU2477"/>
      <c r="PV2477"/>
      <c r="PW2477"/>
      <c r="PX2477"/>
      <c r="PY2477"/>
      <c r="PZ2477"/>
      <c r="QA2477"/>
      <c r="QB2477"/>
      <c r="QC2477"/>
      <c r="QD2477"/>
      <c r="QE2477"/>
      <c r="QF2477"/>
      <c r="QG2477"/>
      <c r="QH2477"/>
      <c r="QI2477"/>
      <c r="QJ2477"/>
      <c r="QK2477"/>
      <c r="QL2477"/>
      <c r="QM2477"/>
      <c r="QN2477"/>
      <c r="QO2477"/>
      <c r="QP2477"/>
      <c r="QQ2477"/>
      <c r="QR2477"/>
      <c r="QS2477"/>
      <c r="QT2477"/>
      <c r="QU2477"/>
      <c r="QV2477"/>
      <c r="QW2477"/>
      <c r="QX2477"/>
      <c r="QY2477"/>
      <c r="QZ2477"/>
      <c r="RA2477"/>
      <c r="RB2477"/>
      <c r="RC2477"/>
      <c r="RD2477"/>
      <c r="RE2477"/>
      <c r="RF2477"/>
      <c r="RG2477"/>
      <c r="RH2477"/>
      <c r="RI2477"/>
      <c r="RJ2477"/>
      <c r="RK2477"/>
      <c r="RL2477"/>
      <c r="RM2477"/>
      <c r="RN2477"/>
      <c r="RO2477"/>
      <c r="RP2477"/>
      <c r="RQ2477"/>
      <c r="RR2477"/>
      <c r="RS2477"/>
      <c r="RT2477"/>
      <c r="RU2477"/>
      <c r="RV2477"/>
      <c r="RW2477"/>
      <c r="RX2477"/>
      <c r="RY2477"/>
      <c r="RZ2477"/>
      <c r="SA2477"/>
      <c r="SB2477"/>
      <c r="SC2477"/>
      <c r="SD2477"/>
      <c r="SE2477"/>
      <c r="SF2477"/>
      <c r="SG2477"/>
      <c r="SH2477"/>
      <c r="SI2477"/>
      <c r="SJ2477"/>
      <c r="SK2477"/>
      <c r="SL2477"/>
      <c r="SM2477"/>
      <c r="SN2477"/>
      <c r="SO2477"/>
      <c r="SP2477"/>
      <c r="SQ2477"/>
      <c r="SR2477"/>
      <c r="SS2477"/>
      <c r="ST2477"/>
      <c r="SU2477"/>
      <c r="SV2477"/>
      <c r="SW2477"/>
      <c r="SX2477"/>
      <c r="SY2477"/>
      <c r="SZ2477"/>
      <c r="TA2477"/>
      <c r="TB2477"/>
      <c r="TC2477"/>
      <c r="TD2477"/>
      <c r="TE2477"/>
      <c r="TF2477"/>
      <c r="TG2477"/>
      <c r="TH2477"/>
      <c r="TI2477"/>
      <c r="TJ2477"/>
      <c r="TK2477"/>
      <c r="TL2477"/>
      <c r="TM2477"/>
      <c r="TN2477"/>
      <c r="TO2477"/>
      <c r="TP2477"/>
      <c r="TQ2477"/>
      <c r="TR2477"/>
      <c r="TS2477"/>
      <c r="TT2477"/>
      <c r="TU2477"/>
      <c r="TV2477"/>
      <c r="TW2477"/>
      <c r="TX2477"/>
      <c r="TY2477"/>
      <c r="TZ2477"/>
      <c r="UA2477"/>
      <c r="UB2477"/>
      <c r="UC2477"/>
      <c r="UD2477"/>
      <c r="UE2477"/>
      <c r="UF2477"/>
      <c r="UG2477"/>
      <c r="UH2477"/>
      <c r="UI2477"/>
      <c r="UJ2477"/>
      <c r="UK2477"/>
      <c r="UL2477"/>
      <c r="UM2477"/>
      <c r="UN2477"/>
      <c r="UO2477"/>
      <c r="UP2477"/>
      <c r="UQ2477"/>
      <c r="UR2477"/>
      <c r="US2477"/>
      <c r="UT2477"/>
      <c r="UU2477"/>
      <c r="UV2477"/>
      <c r="UW2477"/>
      <c r="UX2477"/>
      <c r="UY2477"/>
      <c r="UZ2477"/>
      <c r="VA2477"/>
      <c r="VB2477"/>
      <c r="VC2477"/>
      <c r="VD2477"/>
      <c r="VE2477"/>
      <c r="VF2477"/>
      <c r="VG2477"/>
      <c r="VH2477"/>
      <c r="VI2477"/>
      <c r="VJ2477"/>
      <c r="VK2477"/>
      <c r="VL2477"/>
      <c r="VM2477"/>
      <c r="VN2477"/>
      <c r="VO2477"/>
      <c r="VP2477"/>
      <c r="VQ2477"/>
      <c r="VR2477"/>
      <c r="VS2477"/>
      <c r="VT2477"/>
      <c r="VU2477"/>
      <c r="VV2477"/>
      <c r="VW2477"/>
      <c r="VX2477"/>
      <c r="VY2477"/>
      <c r="VZ2477"/>
      <c r="WA2477"/>
      <c r="WB2477"/>
      <c r="WC2477"/>
      <c r="WD2477"/>
      <c r="WE2477"/>
      <c r="WF2477"/>
      <c r="WG2477"/>
      <c r="WH2477"/>
      <c r="WI2477"/>
      <c r="WJ2477"/>
      <c r="WK2477"/>
      <c r="WL2477"/>
      <c r="WM2477"/>
      <c r="WN2477"/>
      <c r="WO2477"/>
      <c r="WP2477"/>
      <c r="WQ2477"/>
      <c r="WR2477"/>
      <c r="WS2477"/>
      <c r="WT2477"/>
      <c r="WU2477"/>
      <c r="WV2477"/>
      <c r="WW2477"/>
      <c r="WX2477"/>
      <c r="WY2477"/>
      <c r="WZ2477"/>
      <c r="XA2477"/>
      <c r="XB2477"/>
      <c r="XC2477"/>
      <c r="XD2477"/>
      <c r="XE2477"/>
      <c r="XF2477"/>
      <c r="XG2477"/>
      <c r="XH2477"/>
      <c r="XI2477"/>
      <c r="XJ2477"/>
      <c r="XK2477"/>
      <c r="XL2477"/>
      <c r="XM2477"/>
      <c r="XN2477"/>
      <c r="XO2477"/>
      <c r="XP2477"/>
      <c r="XQ2477"/>
      <c r="XR2477"/>
      <c r="XS2477"/>
      <c r="XT2477"/>
      <c r="XU2477"/>
      <c r="XV2477"/>
      <c r="XW2477"/>
      <c r="XX2477"/>
      <c r="XY2477"/>
      <c r="XZ2477"/>
      <c r="YA2477"/>
      <c r="YB2477"/>
      <c r="YC2477"/>
      <c r="YD2477"/>
      <c r="YE2477"/>
      <c r="YF2477"/>
      <c r="YG2477"/>
      <c r="YH2477"/>
      <c r="YI2477"/>
      <c r="YJ2477"/>
      <c r="YK2477"/>
      <c r="YL2477"/>
      <c r="YM2477"/>
      <c r="YN2477"/>
      <c r="YO2477"/>
      <c r="YP2477"/>
      <c r="YQ2477"/>
      <c r="YR2477"/>
      <c r="YS2477"/>
      <c r="YT2477"/>
      <c r="YU2477"/>
      <c r="YV2477"/>
      <c r="YW2477"/>
      <c r="YX2477"/>
      <c r="YY2477"/>
      <c r="YZ2477"/>
      <c r="ZA2477"/>
      <c r="ZB2477"/>
      <c r="ZC2477"/>
      <c r="ZD2477"/>
      <c r="ZE2477"/>
      <c r="ZF2477"/>
      <c r="ZG2477"/>
      <c r="ZH2477"/>
      <c r="ZI2477"/>
      <c r="ZJ2477"/>
      <c r="ZK2477"/>
      <c r="ZL2477"/>
      <c r="ZM2477"/>
      <c r="ZN2477"/>
      <c r="ZO2477"/>
      <c r="ZP2477"/>
      <c r="ZQ2477"/>
      <c r="ZR2477"/>
      <c r="ZS2477"/>
      <c r="ZT2477"/>
      <c r="ZU2477"/>
      <c r="ZV2477"/>
      <c r="ZW2477"/>
      <c r="ZX2477"/>
      <c r="ZY2477"/>
      <c r="ZZ2477"/>
      <c r="AAA2477"/>
      <c r="AAB2477"/>
      <c r="AAC2477"/>
      <c r="AAD2477"/>
      <c r="AAE2477"/>
      <c r="AAF2477"/>
      <c r="AAG2477"/>
      <c r="AAH2477"/>
      <c r="AAI2477"/>
      <c r="AAJ2477"/>
      <c r="AAK2477"/>
      <c r="AAL2477"/>
      <c r="AAM2477"/>
      <c r="AAN2477"/>
      <c r="AAO2477"/>
      <c r="AAP2477"/>
      <c r="AAQ2477"/>
      <c r="AAR2477"/>
      <c r="AAS2477"/>
      <c r="AAT2477"/>
      <c r="AAU2477"/>
      <c r="AAV2477"/>
      <c r="AAW2477"/>
      <c r="AAX2477"/>
      <c r="AAY2477"/>
      <c r="AAZ2477"/>
      <c r="ABA2477"/>
      <c r="ABB2477"/>
      <c r="ABC2477"/>
      <c r="ABD2477"/>
      <c r="ABE2477"/>
      <c r="ABF2477"/>
      <c r="ABG2477"/>
      <c r="ABH2477"/>
      <c r="ABI2477"/>
      <c r="ABJ2477"/>
      <c r="ABK2477"/>
      <c r="ABL2477"/>
      <c r="ABM2477"/>
      <c r="ABN2477"/>
      <c r="ABO2477"/>
      <c r="ABP2477"/>
      <c r="ABQ2477"/>
      <c r="ABR2477"/>
      <c r="ABS2477"/>
      <c r="ABT2477"/>
      <c r="ABU2477"/>
      <c r="ABV2477"/>
      <c r="ABW2477"/>
      <c r="ABX2477"/>
      <c r="ABY2477"/>
      <c r="ABZ2477"/>
      <c r="ACA2477"/>
      <c r="ACB2477"/>
      <c r="ACC2477"/>
      <c r="ACD2477"/>
      <c r="ACE2477"/>
      <c r="ACF2477"/>
      <c r="ACG2477"/>
      <c r="ACH2477"/>
      <c r="ACI2477"/>
      <c r="ACJ2477"/>
      <c r="ACK2477"/>
      <c r="ACL2477"/>
      <c r="ACM2477"/>
      <c r="ACN2477"/>
      <c r="ACO2477"/>
      <c r="ACP2477"/>
      <c r="ACQ2477"/>
      <c r="ACR2477"/>
      <c r="ACS2477"/>
      <c r="ACT2477"/>
      <c r="ACU2477"/>
      <c r="ACV2477"/>
      <c r="ACW2477"/>
      <c r="ACX2477"/>
      <c r="ACY2477"/>
      <c r="ACZ2477"/>
      <c r="ADA2477"/>
      <c r="ADB2477"/>
      <c r="ADC2477"/>
      <c r="ADD2477"/>
      <c r="ADE2477"/>
      <c r="ADF2477"/>
      <c r="ADG2477"/>
      <c r="ADH2477"/>
      <c r="ADI2477"/>
      <c r="ADJ2477"/>
      <c r="ADK2477"/>
      <c r="ADL2477"/>
      <c r="ADM2477"/>
      <c r="ADN2477"/>
      <c r="ADO2477"/>
      <c r="ADP2477"/>
      <c r="ADQ2477"/>
      <c r="ADR2477"/>
      <c r="ADS2477"/>
      <c r="ADT2477"/>
      <c r="ADU2477"/>
      <c r="ADV2477"/>
      <c r="ADW2477"/>
      <c r="ADX2477"/>
      <c r="ADY2477"/>
      <c r="ADZ2477"/>
      <c r="AEA2477"/>
      <c r="AEB2477"/>
      <c r="AEC2477"/>
      <c r="AED2477"/>
      <c r="AEE2477"/>
      <c r="AEF2477"/>
      <c r="AEG2477"/>
      <c r="AEH2477"/>
      <c r="AEI2477"/>
      <c r="AEJ2477"/>
      <c r="AEK2477"/>
      <c r="AEL2477"/>
      <c r="AEM2477"/>
      <c r="AEN2477"/>
      <c r="AEO2477"/>
      <c r="AEP2477"/>
      <c r="AEQ2477"/>
      <c r="AER2477"/>
      <c r="AES2477"/>
      <c r="AET2477"/>
      <c r="AEU2477"/>
      <c r="AEV2477"/>
      <c r="AEW2477"/>
      <c r="AEX2477"/>
      <c r="AEY2477"/>
      <c r="AEZ2477"/>
      <c r="AFA2477"/>
      <c r="AFB2477"/>
      <c r="AFC2477"/>
      <c r="AFD2477"/>
      <c r="AFE2477"/>
      <c r="AFF2477"/>
      <c r="AFG2477"/>
      <c r="AFH2477"/>
      <c r="AFI2477"/>
      <c r="AFJ2477"/>
      <c r="AFK2477"/>
      <c r="AFL2477"/>
      <c r="AFM2477"/>
      <c r="AFN2477"/>
      <c r="AFO2477"/>
      <c r="AFP2477"/>
      <c r="AFQ2477"/>
      <c r="AFR2477"/>
      <c r="AFS2477"/>
      <c r="AFT2477"/>
      <c r="AFU2477"/>
      <c r="AFV2477"/>
      <c r="AFW2477"/>
      <c r="AFX2477"/>
      <c r="AFY2477"/>
      <c r="AFZ2477"/>
      <c r="AGA2477"/>
      <c r="AGB2477"/>
      <c r="AGC2477"/>
      <c r="AGD2477"/>
      <c r="AGE2477"/>
      <c r="AGF2477"/>
      <c r="AGG2477"/>
      <c r="AGH2477"/>
      <c r="AGI2477"/>
      <c r="AGJ2477"/>
      <c r="AGK2477"/>
      <c r="AGL2477"/>
      <c r="AGM2477"/>
      <c r="AGN2477"/>
      <c r="AGO2477"/>
      <c r="AGP2477"/>
      <c r="AGQ2477"/>
      <c r="AGR2477"/>
      <c r="AGS2477"/>
      <c r="AGT2477"/>
      <c r="AGU2477"/>
      <c r="AGV2477"/>
      <c r="AGW2477"/>
      <c r="AGX2477"/>
      <c r="AGY2477"/>
      <c r="AGZ2477"/>
      <c r="AHA2477"/>
      <c r="AHB2477"/>
      <c r="AHC2477"/>
      <c r="AHD2477"/>
      <c r="AHE2477"/>
      <c r="AHF2477"/>
      <c r="AHG2477"/>
      <c r="AHH2477"/>
      <c r="AHI2477"/>
      <c r="AHJ2477"/>
      <c r="AHK2477"/>
      <c r="AHL2477"/>
      <c r="AHM2477"/>
      <c r="AHN2477"/>
      <c r="AHO2477"/>
      <c r="AHP2477"/>
      <c r="AHQ2477"/>
      <c r="AHR2477"/>
      <c r="AHS2477"/>
      <c r="AHT2477"/>
      <c r="AHU2477"/>
      <c r="AHV2477"/>
      <c r="AHW2477"/>
      <c r="AHX2477"/>
      <c r="AHY2477"/>
      <c r="AHZ2477"/>
      <c r="AIA2477"/>
      <c r="AIB2477"/>
      <c r="AIC2477"/>
      <c r="AID2477"/>
      <c r="AIE2477"/>
      <c r="AIF2477"/>
      <c r="AIG2477"/>
      <c r="AIH2477"/>
      <c r="AII2477"/>
      <c r="AIJ2477"/>
      <c r="AIK2477"/>
      <c r="AIL2477"/>
      <c r="AIM2477"/>
      <c r="AIN2477"/>
      <c r="AIO2477"/>
      <c r="AIP2477"/>
      <c r="AIQ2477"/>
      <c r="AIR2477"/>
      <c r="AIS2477"/>
      <c r="AIT2477"/>
      <c r="AIU2477"/>
      <c r="AIV2477"/>
      <c r="AIW2477"/>
      <c r="AIX2477"/>
      <c r="AIY2477"/>
      <c r="AIZ2477"/>
      <c r="AJA2477"/>
      <c r="AJB2477"/>
      <c r="AJC2477"/>
      <c r="AJD2477"/>
      <c r="AJE2477"/>
      <c r="AJF2477"/>
      <c r="AJG2477"/>
      <c r="AJH2477"/>
      <c r="AJI2477"/>
      <c r="AJJ2477"/>
      <c r="AJK2477"/>
      <c r="AJL2477"/>
      <c r="AJM2477"/>
      <c r="AJN2477"/>
      <c r="AJO2477"/>
      <c r="AJP2477"/>
      <c r="AJQ2477"/>
      <c r="AJR2477"/>
      <c r="AJS2477"/>
      <c r="AJT2477"/>
      <c r="AJU2477"/>
      <c r="AJV2477"/>
      <c r="AJW2477"/>
      <c r="AJX2477"/>
      <c r="AJY2477"/>
      <c r="AJZ2477"/>
      <c r="AKA2477"/>
      <c r="AKB2477"/>
      <c r="AKC2477"/>
      <c r="AKD2477"/>
      <c r="AKE2477"/>
      <c r="AKF2477"/>
      <c r="AKG2477"/>
      <c r="AKH2477"/>
      <c r="AKI2477"/>
      <c r="AKJ2477"/>
      <c r="AKK2477"/>
      <c r="AKL2477"/>
      <c r="AKM2477"/>
      <c r="AKN2477"/>
      <c r="AKO2477"/>
      <c r="AKP2477"/>
      <c r="AKQ2477"/>
      <c r="AKR2477"/>
      <c r="AKS2477"/>
      <c r="AKT2477"/>
      <c r="AKU2477"/>
      <c r="AKV2477"/>
      <c r="AKW2477"/>
      <c r="AKX2477"/>
      <c r="AKY2477"/>
      <c r="AKZ2477"/>
      <c r="ALA2477"/>
      <c r="ALB2477"/>
      <c r="ALC2477"/>
      <c r="ALD2477"/>
      <c r="ALE2477"/>
      <c r="ALF2477"/>
      <c r="ALG2477"/>
      <c r="ALH2477"/>
      <c r="ALI2477"/>
      <c r="ALJ2477"/>
      <c r="ALK2477"/>
      <c r="ALL2477"/>
      <c r="ALM2477"/>
      <c r="ALN2477"/>
      <c r="ALO2477"/>
      <c r="ALP2477"/>
      <c r="ALQ2477"/>
      <c r="ALR2477"/>
      <c r="ALS2477"/>
      <c r="ALT2477"/>
      <c r="ALU2477"/>
      <c r="ALV2477"/>
      <c r="ALW2477"/>
      <c r="ALX2477"/>
      <c r="ALY2477"/>
      <c r="ALZ2477"/>
      <c r="AMA2477"/>
      <c r="AMB2477"/>
      <c r="AMC2477"/>
      <c r="AMD2477"/>
      <c r="AME2477"/>
      <c r="AMF2477"/>
      <c r="AMG2477"/>
      <c r="AMH2477"/>
      <c r="AMI2477"/>
      <c r="AMJ2477"/>
      <c r="AMK2477"/>
      <c r="AML2477"/>
      <c r="AMM2477"/>
      <c r="AMN2477"/>
      <c r="AMO2477"/>
      <c r="AMP2477"/>
      <c r="AMQ2477"/>
      <c r="AMR2477"/>
      <c r="AMS2477"/>
      <c r="AMT2477"/>
      <c r="AMU2477"/>
      <c r="AMV2477"/>
      <c r="AMW2477"/>
      <c r="AMX2477"/>
      <c r="AMY2477"/>
      <c r="AMZ2477"/>
      <c r="ANA2477"/>
      <c r="ANB2477"/>
      <c r="ANC2477"/>
      <c r="AND2477"/>
      <c r="ANE2477"/>
      <c r="ANF2477"/>
      <c r="ANG2477"/>
      <c r="ANH2477"/>
      <c r="ANI2477"/>
      <c r="ANJ2477"/>
      <c r="ANK2477"/>
      <c r="ANL2477"/>
      <c r="ANM2477"/>
      <c r="ANN2477"/>
      <c r="ANO2477"/>
      <c r="ANP2477"/>
      <c r="ANQ2477"/>
      <c r="ANR2477"/>
      <c r="ANS2477"/>
      <c r="ANT2477"/>
      <c r="ANU2477"/>
      <c r="ANV2477"/>
      <c r="ANW2477"/>
      <c r="ANX2477"/>
      <c r="ANY2477"/>
      <c r="ANZ2477"/>
      <c r="AOA2477"/>
      <c r="AOB2477"/>
      <c r="AOC2477"/>
      <c r="AOD2477"/>
      <c r="AOE2477"/>
      <c r="AOF2477"/>
      <c r="AOG2477"/>
      <c r="AOH2477"/>
      <c r="AOI2477"/>
      <c r="AOJ2477"/>
      <c r="AOK2477"/>
      <c r="AOL2477"/>
      <c r="AOM2477"/>
      <c r="AON2477"/>
      <c r="AOO2477"/>
      <c r="AOP2477"/>
      <c r="AOQ2477"/>
      <c r="AOR2477"/>
      <c r="AOS2477"/>
      <c r="AOT2477"/>
      <c r="AOU2477"/>
      <c r="AOV2477"/>
      <c r="AOW2477"/>
      <c r="AOX2477"/>
      <c r="AOY2477"/>
      <c r="AOZ2477"/>
      <c r="APA2477"/>
      <c r="APB2477"/>
      <c r="APC2477"/>
      <c r="APD2477"/>
      <c r="APE2477"/>
      <c r="APF2477"/>
      <c r="APG2477"/>
      <c r="APH2477"/>
      <c r="API2477"/>
      <c r="APJ2477"/>
      <c r="APK2477"/>
      <c r="APL2477"/>
      <c r="APM2477"/>
      <c r="APN2477"/>
      <c r="APO2477"/>
      <c r="APP2477"/>
      <c r="APQ2477"/>
      <c r="APR2477"/>
      <c r="APS2477"/>
      <c r="APT2477"/>
      <c r="APU2477"/>
      <c r="APV2477"/>
      <c r="APW2477"/>
      <c r="APX2477"/>
      <c r="APY2477"/>
      <c r="APZ2477"/>
      <c r="AQA2477"/>
      <c r="AQB2477"/>
      <c r="AQC2477"/>
      <c r="AQD2477"/>
      <c r="AQE2477"/>
      <c r="AQF2477"/>
      <c r="AQG2477"/>
      <c r="AQH2477"/>
      <c r="AQI2477"/>
      <c r="AQJ2477"/>
      <c r="AQK2477"/>
      <c r="AQL2477"/>
      <c r="AQM2477"/>
      <c r="AQN2477"/>
      <c r="AQO2477"/>
      <c r="AQP2477"/>
      <c r="AQQ2477"/>
      <c r="AQR2477"/>
      <c r="AQS2477"/>
      <c r="AQT2477"/>
      <c r="AQU2477"/>
      <c r="AQV2477"/>
      <c r="AQW2477"/>
      <c r="AQX2477"/>
      <c r="AQY2477"/>
      <c r="AQZ2477"/>
      <c r="ARA2477"/>
      <c r="ARB2477"/>
      <c r="ARC2477"/>
      <c r="ARD2477"/>
      <c r="ARE2477"/>
      <c r="ARF2477"/>
      <c r="ARG2477"/>
      <c r="ARH2477"/>
      <c r="ARI2477"/>
      <c r="ARJ2477"/>
      <c r="ARK2477"/>
      <c r="ARL2477"/>
      <c r="ARM2477"/>
      <c r="ARN2477"/>
      <c r="ARO2477"/>
      <c r="ARP2477"/>
      <c r="ARQ2477"/>
      <c r="ARR2477"/>
      <c r="ARS2477"/>
      <c r="ART2477"/>
      <c r="ARU2477"/>
      <c r="ARV2477"/>
      <c r="ARW2477"/>
      <c r="ARX2477"/>
      <c r="ARY2477"/>
      <c r="ARZ2477"/>
      <c r="ASA2477"/>
      <c r="ASB2477"/>
      <c r="ASC2477"/>
      <c r="ASD2477"/>
      <c r="ASE2477"/>
      <c r="ASF2477"/>
      <c r="ASG2477"/>
      <c r="ASH2477"/>
      <c r="ASI2477"/>
      <c r="ASJ2477"/>
      <c r="ASK2477"/>
      <c r="ASL2477"/>
      <c r="ASM2477"/>
      <c r="ASN2477"/>
      <c r="ASO2477"/>
      <c r="ASP2477"/>
      <c r="ASQ2477"/>
      <c r="ASR2477"/>
      <c r="ASS2477"/>
      <c r="AST2477"/>
      <c r="ASU2477"/>
      <c r="ASV2477"/>
      <c r="ASW2477"/>
      <c r="ASX2477"/>
      <c r="ASY2477"/>
      <c r="ASZ2477"/>
      <c r="ATA2477"/>
      <c r="ATB2477"/>
      <c r="ATC2477"/>
      <c r="ATD2477"/>
      <c r="ATE2477"/>
      <c r="ATF2477"/>
      <c r="ATG2477"/>
      <c r="ATH2477"/>
      <c r="ATI2477"/>
      <c r="ATJ2477"/>
      <c r="ATK2477"/>
      <c r="ATL2477"/>
      <c r="ATM2477"/>
      <c r="ATN2477"/>
      <c r="ATO2477"/>
      <c r="ATP2477"/>
      <c r="ATQ2477"/>
      <c r="ATR2477"/>
      <c r="ATS2477"/>
      <c r="ATT2477"/>
      <c r="ATU2477"/>
      <c r="ATV2477"/>
      <c r="ATW2477"/>
      <c r="ATX2477"/>
      <c r="ATY2477"/>
      <c r="ATZ2477"/>
      <c r="AUA2477"/>
      <c r="AUB2477"/>
      <c r="AUC2477"/>
      <c r="AUD2477"/>
      <c r="AUE2477"/>
      <c r="AUF2477"/>
      <c r="AUG2477"/>
      <c r="AUH2477"/>
      <c r="AUI2477"/>
      <c r="AUJ2477"/>
      <c r="AUK2477"/>
      <c r="AUL2477"/>
      <c r="AUM2477"/>
      <c r="AUN2477"/>
      <c r="AUO2477"/>
      <c r="AUP2477"/>
      <c r="AUQ2477"/>
      <c r="AUR2477"/>
      <c r="AUS2477"/>
      <c r="AUT2477"/>
      <c r="AUU2477"/>
      <c r="AUV2477"/>
      <c r="AUW2477"/>
      <c r="AUX2477"/>
      <c r="AUY2477"/>
      <c r="AUZ2477"/>
      <c r="AVA2477"/>
      <c r="AVB2477"/>
      <c r="AVC2477"/>
      <c r="AVD2477"/>
      <c r="AVE2477"/>
      <c r="AVF2477"/>
      <c r="AVG2477"/>
      <c r="AVH2477"/>
      <c r="AVI2477"/>
      <c r="AVJ2477"/>
      <c r="AVK2477"/>
      <c r="AVL2477"/>
      <c r="AVM2477"/>
      <c r="AVN2477"/>
      <c r="AVO2477"/>
      <c r="AVP2477"/>
      <c r="AVQ2477"/>
      <c r="AVR2477"/>
      <c r="AVS2477"/>
      <c r="AVT2477"/>
      <c r="AVU2477"/>
      <c r="AVV2477"/>
      <c r="AVW2477"/>
      <c r="AVX2477"/>
      <c r="AVY2477"/>
      <c r="AVZ2477"/>
      <c r="AWA2477"/>
      <c r="AWB2477"/>
      <c r="AWC2477"/>
      <c r="AWD2477"/>
      <c r="AWE2477"/>
      <c r="AWF2477"/>
      <c r="AWG2477"/>
      <c r="AWH2477"/>
      <c r="AWI2477"/>
      <c r="AWJ2477"/>
      <c r="AWK2477"/>
      <c r="AWL2477"/>
      <c r="AWM2477"/>
      <c r="AWN2477"/>
      <c r="AWO2477"/>
      <c r="AWP2477"/>
      <c r="AWQ2477"/>
      <c r="AWR2477"/>
      <c r="AWS2477"/>
      <c r="AWT2477"/>
      <c r="AWU2477"/>
      <c r="AWV2477"/>
      <c r="AWW2477"/>
      <c r="AWX2477"/>
      <c r="AWY2477"/>
      <c r="AWZ2477"/>
      <c r="AXA2477"/>
      <c r="AXB2477"/>
      <c r="AXC2477"/>
      <c r="AXD2477"/>
      <c r="AXE2477"/>
      <c r="AXF2477"/>
      <c r="AXG2477"/>
      <c r="AXH2477"/>
      <c r="AXI2477"/>
      <c r="AXJ2477"/>
      <c r="AXK2477"/>
      <c r="AXL2477"/>
      <c r="AXM2477"/>
      <c r="AXN2477"/>
      <c r="AXO2477"/>
      <c r="AXP2477"/>
      <c r="AXQ2477"/>
      <c r="AXR2477"/>
      <c r="AXS2477"/>
      <c r="AXT2477"/>
      <c r="AXU2477"/>
      <c r="AXV2477"/>
      <c r="AXW2477"/>
      <c r="AXX2477"/>
      <c r="AXY2477"/>
      <c r="AXZ2477"/>
      <c r="AYA2477"/>
      <c r="AYB2477"/>
      <c r="AYC2477"/>
      <c r="AYD2477"/>
      <c r="AYE2477"/>
      <c r="AYF2477"/>
      <c r="AYG2477"/>
      <c r="AYH2477"/>
      <c r="AYI2477"/>
      <c r="AYJ2477"/>
      <c r="AYK2477"/>
      <c r="AYL2477"/>
      <c r="AYM2477"/>
      <c r="AYN2477"/>
      <c r="AYO2477"/>
      <c r="AYP2477"/>
      <c r="AYQ2477"/>
      <c r="AYR2477"/>
      <c r="AYS2477"/>
      <c r="AYT2477"/>
      <c r="AYU2477"/>
      <c r="AYV2477"/>
      <c r="AYW2477"/>
      <c r="AYX2477"/>
      <c r="AYY2477"/>
      <c r="AYZ2477"/>
      <c r="AZA2477"/>
      <c r="AZB2477"/>
      <c r="AZC2477"/>
      <c r="AZD2477"/>
      <c r="AZE2477"/>
      <c r="AZF2477"/>
      <c r="AZG2477"/>
      <c r="AZH2477"/>
      <c r="AZI2477"/>
      <c r="AZJ2477"/>
      <c r="AZK2477"/>
      <c r="AZL2477"/>
      <c r="AZM2477"/>
      <c r="AZN2477"/>
      <c r="AZO2477"/>
      <c r="AZP2477"/>
      <c r="AZQ2477"/>
      <c r="AZR2477"/>
      <c r="AZS2477"/>
      <c r="AZT2477"/>
      <c r="AZU2477"/>
      <c r="AZV2477"/>
      <c r="AZW2477"/>
      <c r="AZX2477"/>
      <c r="AZY2477"/>
      <c r="AZZ2477"/>
      <c r="BAA2477"/>
      <c r="BAB2477"/>
      <c r="BAC2477"/>
      <c r="BAD2477"/>
      <c r="BAE2477"/>
      <c r="BAF2477"/>
      <c r="BAG2477"/>
      <c r="BAH2477"/>
      <c r="BAI2477"/>
      <c r="BAJ2477"/>
      <c r="BAK2477"/>
      <c r="BAL2477"/>
      <c r="BAM2477"/>
      <c r="BAN2477"/>
      <c r="BAO2477"/>
      <c r="BAP2477"/>
      <c r="BAQ2477"/>
      <c r="BAR2477"/>
      <c r="BAS2477"/>
      <c r="BAT2477"/>
      <c r="BAU2477"/>
      <c r="BAV2477"/>
      <c r="BAW2477"/>
      <c r="BAX2477"/>
      <c r="BAY2477"/>
      <c r="BAZ2477"/>
      <c r="BBA2477"/>
      <c r="BBB2477"/>
      <c r="BBC2477"/>
      <c r="BBD2477"/>
      <c r="BBE2477"/>
      <c r="BBF2477"/>
      <c r="BBG2477"/>
      <c r="BBH2477"/>
      <c r="BBI2477"/>
      <c r="BBJ2477"/>
      <c r="BBK2477"/>
      <c r="BBL2477"/>
      <c r="BBM2477"/>
      <c r="BBN2477"/>
      <c r="BBO2477"/>
      <c r="BBP2477"/>
      <c r="BBQ2477"/>
      <c r="BBR2477"/>
      <c r="BBS2477"/>
      <c r="BBT2477"/>
      <c r="BBU2477"/>
      <c r="BBV2477"/>
      <c r="BBW2477"/>
      <c r="BBX2477"/>
      <c r="BBY2477"/>
      <c r="BBZ2477"/>
      <c r="BCA2477"/>
      <c r="BCB2477"/>
      <c r="BCC2477"/>
      <c r="BCD2477"/>
      <c r="BCE2477"/>
      <c r="BCF2477"/>
      <c r="BCG2477"/>
      <c r="BCH2477"/>
      <c r="BCI2477"/>
      <c r="BCJ2477"/>
      <c r="BCK2477"/>
      <c r="BCL2477"/>
      <c r="BCM2477"/>
      <c r="BCN2477"/>
      <c r="BCO2477"/>
      <c r="BCP2477"/>
      <c r="BCQ2477"/>
      <c r="BCR2477"/>
      <c r="BCS2477"/>
      <c r="BCT2477"/>
      <c r="BCU2477"/>
      <c r="BCV2477"/>
      <c r="BCW2477"/>
      <c r="BCX2477"/>
      <c r="BCY2477"/>
      <c r="BCZ2477"/>
      <c r="BDA2477"/>
      <c r="BDB2477"/>
      <c r="BDC2477"/>
      <c r="BDD2477"/>
      <c r="BDE2477"/>
      <c r="BDF2477"/>
      <c r="BDG2477"/>
      <c r="BDH2477"/>
      <c r="BDI2477"/>
      <c r="BDJ2477"/>
      <c r="BDK2477"/>
      <c r="BDL2477"/>
      <c r="BDM2477"/>
      <c r="BDN2477"/>
      <c r="BDO2477"/>
      <c r="BDP2477"/>
      <c r="BDQ2477"/>
      <c r="BDR2477"/>
      <c r="BDS2477"/>
      <c r="BDT2477"/>
      <c r="BDU2477"/>
      <c r="BDV2477"/>
      <c r="BDW2477"/>
      <c r="BDX2477"/>
      <c r="BDY2477"/>
      <c r="BDZ2477"/>
      <c r="BEA2477"/>
      <c r="BEB2477"/>
      <c r="BEC2477"/>
      <c r="BED2477"/>
      <c r="BEE2477"/>
      <c r="BEF2477"/>
      <c r="BEG2477"/>
      <c r="BEH2477"/>
      <c r="BEI2477"/>
      <c r="BEJ2477"/>
      <c r="BEK2477"/>
      <c r="BEL2477"/>
      <c r="BEM2477"/>
      <c r="BEN2477"/>
      <c r="BEO2477"/>
      <c r="BEP2477"/>
      <c r="BEQ2477"/>
      <c r="BER2477"/>
      <c r="BES2477"/>
      <c r="BET2477"/>
      <c r="BEU2477"/>
      <c r="BEV2477"/>
      <c r="BEW2477"/>
      <c r="BEX2477"/>
      <c r="BEY2477"/>
      <c r="BEZ2477"/>
      <c r="BFA2477"/>
      <c r="BFB2477"/>
      <c r="BFC2477"/>
      <c r="BFD2477"/>
      <c r="BFE2477"/>
      <c r="BFF2477"/>
      <c r="BFG2477"/>
      <c r="BFH2477"/>
      <c r="BFI2477"/>
      <c r="BFJ2477"/>
      <c r="BFK2477"/>
      <c r="BFL2477"/>
      <c r="BFM2477"/>
      <c r="BFN2477"/>
      <c r="BFO2477"/>
      <c r="BFP2477"/>
      <c r="BFQ2477"/>
      <c r="BFR2477"/>
      <c r="BFS2477"/>
      <c r="BFT2477"/>
      <c r="BFU2477"/>
      <c r="BFV2477"/>
      <c r="BFW2477"/>
      <c r="BFX2477"/>
      <c r="BFY2477"/>
      <c r="BFZ2477"/>
      <c r="BGA2477"/>
      <c r="BGB2477"/>
      <c r="BGC2477"/>
      <c r="BGD2477"/>
      <c r="BGE2477"/>
      <c r="BGF2477"/>
      <c r="BGG2477"/>
      <c r="BGH2477"/>
      <c r="BGI2477"/>
      <c r="BGJ2477"/>
      <c r="BGK2477"/>
      <c r="BGL2477"/>
      <c r="BGM2477"/>
      <c r="BGN2477"/>
      <c r="BGO2477"/>
      <c r="BGP2477"/>
      <c r="BGQ2477"/>
      <c r="BGR2477"/>
      <c r="BGS2477"/>
      <c r="BGT2477"/>
      <c r="BGU2477"/>
      <c r="BGV2477"/>
      <c r="BGW2477"/>
      <c r="BGX2477"/>
      <c r="BGY2477"/>
      <c r="BGZ2477"/>
      <c r="BHA2477"/>
      <c r="BHB2477"/>
      <c r="BHC2477"/>
      <c r="BHD2477"/>
      <c r="BHE2477"/>
      <c r="BHF2477"/>
      <c r="BHG2477"/>
      <c r="BHH2477"/>
      <c r="BHI2477"/>
      <c r="BHJ2477"/>
      <c r="BHK2477"/>
      <c r="BHL2477"/>
      <c r="BHM2477"/>
      <c r="BHN2477"/>
      <c r="BHO2477"/>
      <c r="BHP2477"/>
      <c r="BHQ2477"/>
      <c r="BHR2477"/>
      <c r="BHS2477"/>
      <c r="BHT2477"/>
      <c r="BHU2477"/>
      <c r="BHV2477"/>
      <c r="BHW2477"/>
      <c r="BHX2477"/>
      <c r="BHY2477"/>
      <c r="BHZ2477"/>
      <c r="BIA2477"/>
      <c r="BIB2477"/>
      <c r="BIC2477"/>
      <c r="BID2477"/>
      <c r="BIE2477"/>
      <c r="BIF2477"/>
      <c r="BIG2477"/>
      <c r="BIH2477"/>
      <c r="BII2477"/>
      <c r="BIJ2477"/>
      <c r="BIK2477"/>
      <c r="BIL2477"/>
      <c r="BIM2477"/>
      <c r="BIN2477"/>
      <c r="BIO2477"/>
      <c r="BIP2477"/>
      <c r="BIQ2477"/>
      <c r="BIR2477"/>
      <c r="BIS2477"/>
      <c r="BIT2477"/>
      <c r="BIU2477"/>
      <c r="BIV2477"/>
      <c r="BIW2477"/>
      <c r="BIX2477"/>
      <c r="BIY2477"/>
      <c r="BIZ2477"/>
      <c r="BJA2477"/>
    </row>
    <row r="2479" spans="1:1613" ht="14.45" x14ac:dyDescent="0.35">
      <c r="A2479" s="254" t="s">
        <v>570</v>
      </c>
      <c r="B2479" s="287">
        <v>7120466</v>
      </c>
      <c r="C2479" s="287">
        <v>2247580</v>
      </c>
      <c r="D2479" s="287">
        <v>900905</v>
      </c>
      <c r="E2479" s="287">
        <v>1436722</v>
      </c>
      <c r="F2479" s="287">
        <v>2328375</v>
      </c>
      <c r="G2479" s="287">
        <v>374077</v>
      </c>
      <c r="H2479" s="287">
        <v>14408125</v>
      </c>
    </row>
    <row r="2480" spans="1:1613" ht="14.45" x14ac:dyDescent="0.35">
      <c r="A2480" s="254" t="s">
        <v>571</v>
      </c>
      <c r="B2480" s="287">
        <v>6495989</v>
      </c>
      <c r="C2480" s="287">
        <v>2237291</v>
      </c>
      <c r="D2480" s="287">
        <v>721787</v>
      </c>
      <c r="E2480" s="287">
        <v>1938786</v>
      </c>
      <c r="F2480" s="287">
        <v>2182253</v>
      </c>
      <c r="G2480" s="287">
        <v>272593</v>
      </c>
      <c r="H2480" s="287">
        <v>13848699</v>
      </c>
    </row>
    <row r="2481" spans="1:8" ht="14.45" x14ac:dyDescent="0.35">
      <c r="A2481" s="254" t="s">
        <v>572</v>
      </c>
      <c r="B2481" s="287">
        <v>10566531</v>
      </c>
      <c r="C2481" s="287">
        <v>3133854</v>
      </c>
      <c r="D2481" s="287">
        <v>1267407</v>
      </c>
      <c r="E2481" s="287">
        <v>1755851</v>
      </c>
      <c r="F2481" s="287">
        <v>1744013</v>
      </c>
      <c r="G2481" s="287">
        <v>507063</v>
      </c>
      <c r="H2481" s="287">
        <v>18974719</v>
      </c>
    </row>
    <row r="2482" spans="1:8" ht="14.45" x14ac:dyDescent="0.35">
      <c r="A2482" s="254" t="s">
        <v>739</v>
      </c>
      <c r="B2482" s="287">
        <v>7010836</v>
      </c>
      <c r="C2482" s="287">
        <v>2388633</v>
      </c>
      <c r="D2482" s="287">
        <v>1117291</v>
      </c>
      <c r="E2482" s="287">
        <v>1721490</v>
      </c>
      <c r="F2482" s="287">
        <v>1807076</v>
      </c>
      <c r="G2482" s="287">
        <v>365561</v>
      </c>
      <c r="H2482" s="287">
        <v>14410887</v>
      </c>
    </row>
    <row r="2483" spans="1:8" ht="14.45" x14ac:dyDescent="0.35">
      <c r="A2483" s="254" t="s">
        <v>574</v>
      </c>
      <c r="B2483" s="287">
        <v>4223974</v>
      </c>
      <c r="C2483" s="287">
        <v>2196566</v>
      </c>
      <c r="D2483" s="287">
        <v>1097881</v>
      </c>
      <c r="E2483" s="287">
        <v>2025292</v>
      </c>
      <c r="F2483" s="287">
        <v>2307448</v>
      </c>
      <c r="G2483" s="287">
        <v>381601</v>
      </c>
      <c r="H2483" s="287">
        <v>12232762</v>
      </c>
    </row>
    <row r="2484" spans="1:8" ht="14.45" x14ac:dyDescent="0.35">
      <c r="A2484" s="254" t="s">
        <v>575</v>
      </c>
      <c r="B2484" s="287">
        <v>4443834</v>
      </c>
      <c r="C2484" s="287">
        <v>2457934</v>
      </c>
      <c r="D2484" s="287">
        <v>1447412</v>
      </c>
      <c r="E2484" s="287">
        <v>2614353</v>
      </c>
      <c r="F2484" s="287">
        <v>2855031</v>
      </c>
      <c r="G2484" s="287">
        <v>465237</v>
      </c>
      <c r="H2484" s="287">
        <v>14283801</v>
      </c>
    </row>
    <row r="2485" spans="1:8" ht="14.45" x14ac:dyDescent="0.35">
      <c r="A2485" s="254" t="s">
        <v>576</v>
      </c>
      <c r="B2485" s="287">
        <v>6685123</v>
      </c>
      <c r="C2485" s="287">
        <v>3614906</v>
      </c>
      <c r="D2485" s="287">
        <v>1710374</v>
      </c>
      <c r="E2485" s="287">
        <v>1939343</v>
      </c>
      <c r="F2485" s="287">
        <v>2800871</v>
      </c>
      <c r="G2485" s="287">
        <v>430943</v>
      </c>
      <c r="H2485" s="287">
        <v>17181560</v>
      </c>
    </row>
    <row r="2486" spans="1:8" ht="14.45" x14ac:dyDescent="0.35">
      <c r="A2486" s="254" t="s">
        <v>577</v>
      </c>
      <c r="B2486" s="287">
        <v>7023321</v>
      </c>
      <c r="C2486" s="287">
        <v>4869359</v>
      </c>
      <c r="D2486" s="287">
        <v>1337889</v>
      </c>
      <c r="E2486" s="287">
        <v>2277072</v>
      </c>
      <c r="F2486" s="287">
        <v>2547060</v>
      </c>
      <c r="G2486" s="287">
        <v>389538</v>
      </c>
      <c r="H2486" s="287">
        <v>18444239</v>
      </c>
    </row>
    <row r="2487" spans="1:8" ht="14.45" x14ac:dyDescent="0.35">
      <c r="A2487" s="254" t="s">
        <v>740</v>
      </c>
      <c r="B2487" s="287">
        <v>7420885</v>
      </c>
      <c r="C2487" s="287">
        <v>5599088</v>
      </c>
      <c r="D2487" s="287">
        <v>900794</v>
      </c>
      <c r="E2487" s="287">
        <v>2128007</v>
      </c>
      <c r="F2487" s="287">
        <v>2200701</v>
      </c>
      <c r="G2487" s="287">
        <v>472275</v>
      </c>
      <c r="H2487" s="287">
        <v>18721750</v>
      </c>
    </row>
    <row r="2488" spans="1:8" ht="14.45" x14ac:dyDescent="0.35">
      <c r="A2488" s="254" t="s">
        <v>579</v>
      </c>
      <c r="B2488" s="287">
        <v>9325577</v>
      </c>
      <c r="C2488" s="287">
        <v>5705951</v>
      </c>
      <c r="D2488" s="287">
        <v>852149</v>
      </c>
      <c r="E2488" s="287">
        <v>1823304</v>
      </c>
      <c r="F2488" s="287">
        <v>2148711</v>
      </c>
      <c r="G2488" s="287">
        <v>413022</v>
      </c>
      <c r="H2488" s="287">
        <v>20268714</v>
      </c>
    </row>
    <row r="2489" spans="1:8" ht="14.45" x14ac:dyDescent="0.35">
      <c r="A2489" s="254" t="s">
        <v>580</v>
      </c>
      <c r="B2489" s="287">
        <v>10156528</v>
      </c>
      <c r="C2489" s="287">
        <v>3813603</v>
      </c>
      <c r="D2489" s="287">
        <v>800555</v>
      </c>
      <c r="E2489" s="287">
        <v>1463328</v>
      </c>
      <c r="F2489" s="287">
        <v>2395396</v>
      </c>
      <c r="G2489" s="287">
        <v>472607</v>
      </c>
      <c r="H2489" s="287">
        <v>19102017</v>
      </c>
    </row>
    <row r="2490" spans="1:8" ht="14.45" x14ac:dyDescent="0.35">
      <c r="A2490" s="254" t="s">
        <v>581</v>
      </c>
      <c r="B2490" s="287">
        <v>9824546</v>
      </c>
      <c r="C2490" s="287">
        <v>4574959</v>
      </c>
      <c r="D2490" s="287">
        <v>1223971</v>
      </c>
      <c r="E2490" s="287">
        <v>1643174</v>
      </c>
      <c r="F2490" s="287">
        <v>2432381</v>
      </c>
      <c r="G2490" s="287">
        <v>723771</v>
      </c>
      <c r="H2490" s="287">
        <v>20422802</v>
      </c>
    </row>
    <row r="2491" spans="1:8" ht="14.45" x14ac:dyDescent="0.35">
      <c r="A2491" s="254" t="s">
        <v>582</v>
      </c>
      <c r="B2491" s="287">
        <v>5838532</v>
      </c>
      <c r="C2491" s="287">
        <v>3086630</v>
      </c>
      <c r="D2491" s="287">
        <v>732863</v>
      </c>
      <c r="E2491" s="287">
        <v>1505426</v>
      </c>
      <c r="F2491" s="287">
        <v>1911562</v>
      </c>
      <c r="G2491" s="287">
        <v>444107</v>
      </c>
      <c r="H2491" s="287">
        <v>13519120</v>
      </c>
    </row>
    <row r="2492" spans="1:8" ht="14.45" x14ac:dyDescent="0.35">
      <c r="A2492" s="254" t="s">
        <v>741</v>
      </c>
      <c r="B2492" s="287">
        <v>5495872</v>
      </c>
      <c r="C2492" s="287">
        <v>2659464</v>
      </c>
      <c r="D2492" s="287">
        <v>752527</v>
      </c>
      <c r="E2492" s="287">
        <v>1347324</v>
      </c>
      <c r="F2492" s="287">
        <v>2429776</v>
      </c>
      <c r="G2492" s="287">
        <v>445273</v>
      </c>
      <c r="H2492" s="287">
        <v>13130236</v>
      </c>
    </row>
    <row r="2493" spans="1:8" ht="14.45" x14ac:dyDescent="0.35">
      <c r="A2493" s="254" t="s">
        <v>584</v>
      </c>
      <c r="B2493" s="287">
        <v>5560816</v>
      </c>
      <c r="C2493" s="287">
        <v>2231561</v>
      </c>
      <c r="D2493" s="287">
        <v>750218</v>
      </c>
      <c r="E2493" s="287">
        <v>2070993</v>
      </c>
      <c r="F2493" s="287">
        <v>2206670</v>
      </c>
      <c r="G2493" s="287">
        <v>522062</v>
      </c>
      <c r="H2493" s="287">
        <v>13342320</v>
      </c>
    </row>
    <row r="2494" spans="1:8" ht="14.45" x14ac:dyDescent="0.35">
      <c r="A2494" s="254" t="s">
        <v>585</v>
      </c>
      <c r="B2494" s="287">
        <v>4969959</v>
      </c>
      <c r="C2494" s="287">
        <v>2409248</v>
      </c>
      <c r="D2494" s="287">
        <v>641053</v>
      </c>
      <c r="E2494" s="287">
        <v>1632553</v>
      </c>
      <c r="F2494" s="287">
        <v>2420124</v>
      </c>
      <c r="G2494" s="287">
        <v>425435</v>
      </c>
      <c r="H2494" s="287">
        <v>12498372</v>
      </c>
    </row>
    <row r="2495" spans="1:8" ht="14.45" x14ac:dyDescent="0.35">
      <c r="A2495" s="254" t="s">
        <v>586</v>
      </c>
      <c r="B2495" s="287">
        <v>6188506</v>
      </c>
      <c r="C2495" s="287">
        <v>2251943</v>
      </c>
      <c r="D2495" s="287">
        <v>828965</v>
      </c>
      <c r="E2495" s="287">
        <v>1670391</v>
      </c>
      <c r="F2495" s="287">
        <v>2002924</v>
      </c>
      <c r="G2495" s="287">
        <v>474228</v>
      </c>
      <c r="H2495" s="287">
        <v>13416957</v>
      </c>
    </row>
    <row r="2496" spans="1:8" ht="14.45" x14ac:dyDescent="0.35">
      <c r="A2496" s="254" t="s">
        <v>587</v>
      </c>
      <c r="B2496" s="287">
        <v>15358299</v>
      </c>
      <c r="C2496" s="287">
        <v>6858819</v>
      </c>
      <c r="D2496" s="287">
        <v>1835537</v>
      </c>
      <c r="E2496" s="287">
        <v>1937661</v>
      </c>
      <c r="F2496" s="287">
        <v>2334679</v>
      </c>
      <c r="G2496" s="287">
        <v>1045692</v>
      </c>
      <c r="H2496" s="287">
        <v>29370687</v>
      </c>
    </row>
    <row r="2497" spans="1:8" ht="14.45" x14ac:dyDescent="0.35">
      <c r="A2497" s="254" t="s">
        <v>742</v>
      </c>
      <c r="B2497" s="287">
        <v>8034065</v>
      </c>
      <c r="C2497" s="287">
        <v>4854717</v>
      </c>
      <c r="D2497" s="287">
        <v>1035402</v>
      </c>
      <c r="E2497" s="287">
        <v>1369789</v>
      </c>
      <c r="F2497" s="287">
        <v>1932137</v>
      </c>
      <c r="G2497" s="287">
        <v>593606</v>
      </c>
      <c r="H2497" s="287">
        <v>17819716</v>
      </c>
    </row>
    <row r="2498" spans="1:8" ht="14.45" x14ac:dyDescent="0.35">
      <c r="A2498" s="254" t="s">
        <v>589</v>
      </c>
      <c r="B2498" s="287">
        <v>5540985</v>
      </c>
      <c r="C2498" s="287">
        <v>3623455</v>
      </c>
      <c r="D2498" s="287">
        <v>773126</v>
      </c>
      <c r="E2498" s="287">
        <v>1463672</v>
      </c>
      <c r="F2498" s="287">
        <v>2312335</v>
      </c>
      <c r="G2498" s="287">
        <v>509831</v>
      </c>
      <c r="H2498" s="287">
        <v>14223404</v>
      </c>
    </row>
    <row r="2499" spans="1:8" ht="14.45" x14ac:dyDescent="0.35">
      <c r="A2499" s="254" t="s">
        <v>590</v>
      </c>
      <c r="B2499" s="287">
        <v>5932809</v>
      </c>
      <c r="C2499" s="287">
        <v>3425191</v>
      </c>
      <c r="D2499" s="287">
        <v>711300</v>
      </c>
      <c r="E2499" s="287">
        <v>1596948</v>
      </c>
      <c r="F2499" s="287">
        <v>2477111</v>
      </c>
      <c r="G2499" s="287">
        <v>461084</v>
      </c>
      <c r="H2499" s="287">
        <v>14604443</v>
      </c>
    </row>
    <row r="2500" spans="1:8" ht="14.45" x14ac:dyDescent="0.35">
      <c r="A2500" s="254" t="s">
        <v>591</v>
      </c>
      <c r="B2500" s="287">
        <v>7873250</v>
      </c>
      <c r="C2500" s="287">
        <v>3710881</v>
      </c>
      <c r="D2500" s="287">
        <v>952315</v>
      </c>
      <c r="E2500" s="287">
        <v>2345876</v>
      </c>
      <c r="F2500" s="287">
        <v>2182861</v>
      </c>
      <c r="G2500" s="287">
        <v>427571</v>
      </c>
      <c r="H2500" s="287">
        <v>17492754</v>
      </c>
    </row>
    <row r="2501" spans="1:8" ht="14.45" x14ac:dyDescent="0.35">
      <c r="A2501" s="267" t="s">
        <v>1028</v>
      </c>
      <c r="B2501" s="109">
        <f>SUM(B2479:B2500)</f>
        <v>161090703</v>
      </c>
      <c r="C2501" s="109">
        <f t="shared" ref="C2501:H2501" si="192">SUM(C2479:C2500)</f>
        <v>77951633</v>
      </c>
      <c r="D2501" s="109">
        <f t="shared" si="192"/>
        <v>22391721</v>
      </c>
      <c r="E2501" s="109">
        <f t="shared" si="192"/>
        <v>39707355</v>
      </c>
      <c r="F2501" s="109">
        <f t="shared" si="192"/>
        <v>49959495</v>
      </c>
      <c r="G2501" s="109">
        <f t="shared" si="192"/>
        <v>10617177</v>
      </c>
      <c r="H2501" s="109">
        <f t="shared" si="192"/>
        <v>361718084</v>
      </c>
    </row>
    <row r="2502" spans="1:8" ht="14.45" x14ac:dyDescent="0.35">
      <c r="A2502" s="268" t="s">
        <v>1029</v>
      </c>
      <c r="B2502" s="286">
        <f>B2501/22</f>
        <v>7322304.6818181816</v>
      </c>
      <c r="C2502" s="286">
        <f t="shared" ref="C2502:H2502" si="193">C2501/22</f>
        <v>3543256.0454545454</v>
      </c>
      <c r="D2502" s="286">
        <f t="shared" si="193"/>
        <v>1017805.5</v>
      </c>
      <c r="E2502" s="286">
        <f t="shared" si="193"/>
        <v>1804879.7727272727</v>
      </c>
      <c r="F2502" s="286">
        <f t="shared" si="193"/>
        <v>2270886.1363636362</v>
      </c>
      <c r="G2502" s="286">
        <f t="shared" si="193"/>
        <v>482598.95454545453</v>
      </c>
      <c r="H2502" s="286">
        <f t="shared" si="193"/>
        <v>16441731.090909092</v>
      </c>
    </row>
    <row r="2504" spans="1:8" ht="14.45" x14ac:dyDescent="0.35">
      <c r="A2504" s="33" t="s">
        <v>1030</v>
      </c>
      <c r="B2504" s="288">
        <v>6549744</v>
      </c>
      <c r="C2504" s="289">
        <v>2806005</v>
      </c>
      <c r="D2504" s="290">
        <v>598639</v>
      </c>
      <c r="E2504" s="291">
        <v>1322431</v>
      </c>
      <c r="F2504" s="292">
        <v>1792229</v>
      </c>
      <c r="G2504" s="293">
        <v>510587</v>
      </c>
      <c r="H2504" s="293">
        <v>13579635</v>
      </c>
    </row>
    <row r="2505" spans="1:8" ht="14.45" x14ac:dyDescent="0.35">
      <c r="A2505" s="33" t="s">
        <v>1031</v>
      </c>
      <c r="B2505" s="288">
        <v>5480362</v>
      </c>
      <c r="C2505" s="289">
        <v>2866145</v>
      </c>
      <c r="D2505" s="290">
        <v>896279</v>
      </c>
      <c r="E2505" s="291">
        <v>1596516</v>
      </c>
      <c r="F2505" s="292">
        <v>2423108</v>
      </c>
      <c r="G2505" s="293">
        <v>783448</v>
      </c>
      <c r="H2505" s="293">
        <v>14045858</v>
      </c>
    </row>
    <row r="2506" spans="1:8" ht="14.45" x14ac:dyDescent="0.35">
      <c r="A2506" s="33" t="s">
        <v>1032</v>
      </c>
      <c r="B2506" s="288">
        <v>8239771</v>
      </c>
      <c r="C2506" s="289">
        <v>3152585</v>
      </c>
      <c r="D2506" s="290">
        <v>830521</v>
      </c>
      <c r="E2506" s="291">
        <v>1674013</v>
      </c>
      <c r="F2506" s="292">
        <v>2463889</v>
      </c>
      <c r="G2506" s="293">
        <v>504473</v>
      </c>
      <c r="H2506" s="293">
        <v>16865252</v>
      </c>
    </row>
    <row r="2507" spans="1:8" ht="14.45" x14ac:dyDescent="0.35">
      <c r="A2507" s="33" t="s">
        <v>1033</v>
      </c>
      <c r="B2507" s="288">
        <v>6749785</v>
      </c>
      <c r="C2507" s="289">
        <v>2719979</v>
      </c>
      <c r="D2507" s="290">
        <v>657475</v>
      </c>
      <c r="E2507" s="291">
        <v>1472632</v>
      </c>
      <c r="F2507" s="292">
        <v>2676452</v>
      </c>
      <c r="G2507" s="293">
        <v>441665</v>
      </c>
      <c r="H2507" s="293">
        <v>14717988</v>
      </c>
    </row>
    <row r="2508" spans="1:8" ht="14.45" x14ac:dyDescent="0.35">
      <c r="A2508" s="33" t="s">
        <v>1034</v>
      </c>
      <c r="B2508" s="288">
        <v>9605499</v>
      </c>
      <c r="C2508" s="289">
        <v>3463964</v>
      </c>
      <c r="D2508" s="290">
        <v>833411</v>
      </c>
      <c r="E2508" s="291">
        <v>1330500</v>
      </c>
      <c r="F2508" s="292">
        <v>2141139</v>
      </c>
      <c r="G2508" s="293">
        <v>542444</v>
      </c>
      <c r="H2508" s="293">
        <v>17916957</v>
      </c>
    </row>
    <row r="2509" spans="1:8" ht="14.45" x14ac:dyDescent="0.35">
      <c r="A2509" s="33" t="s">
        <v>1035</v>
      </c>
      <c r="B2509" s="288">
        <v>5651336</v>
      </c>
      <c r="C2509" s="289">
        <v>2566679</v>
      </c>
      <c r="D2509" s="290">
        <v>658652</v>
      </c>
      <c r="E2509" s="291">
        <v>1192326</v>
      </c>
      <c r="F2509" s="292">
        <v>2270579</v>
      </c>
      <c r="G2509" s="293">
        <v>487687</v>
      </c>
      <c r="H2509" s="293">
        <v>12827259</v>
      </c>
    </row>
    <row r="2510" spans="1:8" ht="14.45" x14ac:dyDescent="0.35">
      <c r="A2510" s="33" t="s">
        <v>1036</v>
      </c>
      <c r="B2510" s="288">
        <v>7994601</v>
      </c>
      <c r="C2510" s="289">
        <v>3016895</v>
      </c>
      <c r="D2510" s="290">
        <v>882663</v>
      </c>
      <c r="E2510" s="291">
        <v>1453441</v>
      </c>
      <c r="F2510" s="292">
        <v>3414694</v>
      </c>
      <c r="G2510" s="293">
        <v>549773</v>
      </c>
      <c r="H2510" s="293">
        <v>17312067</v>
      </c>
    </row>
    <row r="2511" spans="1:8" ht="14.45" x14ac:dyDescent="0.35">
      <c r="A2511" s="33" t="s">
        <v>1037</v>
      </c>
      <c r="B2511" s="288">
        <v>6850359</v>
      </c>
      <c r="C2511" s="289">
        <v>2610083</v>
      </c>
      <c r="D2511" s="290">
        <v>770172</v>
      </c>
      <c r="E2511" s="291">
        <v>1502897</v>
      </c>
      <c r="F2511" s="292">
        <v>2770990</v>
      </c>
      <c r="G2511" s="293">
        <v>486422</v>
      </c>
      <c r="H2511" s="293">
        <v>14990923</v>
      </c>
    </row>
    <row r="2512" spans="1:8" ht="14.45" x14ac:dyDescent="0.35">
      <c r="A2512" s="33" t="s">
        <v>1038</v>
      </c>
      <c r="B2512" s="288">
        <v>7133141</v>
      </c>
      <c r="C2512" s="289">
        <v>3110618</v>
      </c>
      <c r="D2512" s="290">
        <v>866879</v>
      </c>
      <c r="E2512" s="291">
        <v>1563988</v>
      </c>
      <c r="F2512" s="292">
        <v>2520349</v>
      </c>
      <c r="G2512" s="293">
        <v>510709</v>
      </c>
      <c r="H2512" s="293">
        <v>15705684</v>
      </c>
    </row>
    <row r="2513" spans="1:8" ht="14.45" x14ac:dyDescent="0.35">
      <c r="A2513" s="33" t="s">
        <v>1039</v>
      </c>
      <c r="B2513" s="288">
        <v>8764868</v>
      </c>
      <c r="C2513" s="289">
        <v>2630821</v>
      </c>
      <c r="D2513" s="290">
        <v>805859</v>
      </c>
      <c r="E2513" s="291">
        <v>1303507</v>
      </c>
      <c r="F2513" s="292">
        <v>2085201</v>
      </c>
      <c r="G2513" s="293">
        <v>399161</v>
      </c>
      <c r="H2513" s="293">
        <v>15989417</v>
      </c>
    </row>
    <row r="2514" spans="1:8" ht="14.45" x14ac:dyDescent="0.35">
      <c r="A2514" s="33" t="s">
        <v>1040</v>
      </c>
      <c r="B2514" s="288">
        <v>4524539</v>
      </c>
      <c r="C2514" s="289">
        <v>1880005</v>
      </c>
      <c r="D2514" s="290">
        <v>490575</v>
      </c>
      <c r="E2514" s="291">
        <v>1203605</v>
      </c>
      <c r="F2514" s="292">
        <v>2370233</v>
      </c>
      <c r="G2514" s="293">
        <v>375205</v>
      </c>
      <c r="H2514" s="293">
        <v>10844162</v>
      </c>
    </row>
    <row r="2515" spans="1:8" ht="14.45" x14ac:dyDescent="0.35">
      <c r="A2515" s="33" t="s">
        <v>1041</v>
      </c>
      <c r="B2515" s="288">
        <v>5681180</v>
      </c>
      <c r="C2515" s="289">
        <v>1904469</v>
      </c>
      <c r="D2515" s="290">
        <v>698772</v>
      </c>
      <c r="E2515" s="291">
        <v>1217509</v>
      </c>
      <c r="F2515" s="292">
        <v>1883409</v>
      </c>
      <c r="G2515" s="293">
        <v>343622</v>
      </c>
      <c r="H2515" s="293">
        <v>11728961</v>
      </c>
    </row>
    <row r="2516" spans="1:8" ht="14.45" x14ac:dyDescent="0.35">
      <c r="A2516" s="33" t="s">
        <v>1042</v>
      </c>
      <c r="B2516" s="288">
        <v>5868635</v>
      </c>
      <c r="C2516" s="289">
        <v>2042866</v>
      </c>
      <c r="D2516" s="290">
        <v>611978</v>
      </c>
      <c r="E2516" s="291">
        <v>1449605</v>
      </c>
      <c r="F2516" s="292">
        <v>2201774</v>
      </c>
      <c r="G2516" s="293">
        <v>483652</v>
      </c>
      <c r="H2516" s="293">
        <v>12658510</v>
      </c>
    </row>
    <row r="2517" spans="1:8" ht="14.45" x14ac:dyDescent="0.35">
      <c r="A2517" s="33" t="s">
        <v>1043</v>
      </c>
      <c r="B2517" s="288">
        <v>8208274</v>
      </c>
      <c r="C2517" s="289">
        <v>2220988</v>
      </c>
      <c r="D2517" s="290">
        <v>727757</v>
      </c>
      <c r="E2517" s="291">
        <v>1229992</v>
      </c>
      <c r="F2517" s="292">
        <v>1722046</v>
      </c>
      <c r="G2517" s="293">
        <v>512476</v>
      </c>
      <c r="H2517" s="293">
        <v>14621533</v>
      </c>
    </row>
    <row r="2518" spans="1:8" ht="14.45" x14ac:dyDescent="0.35">
      <c r="A2518" s="33" t="s">
        <v>1044</v>
      </c>
      <c r="B2518" s="288">
        <v>5092749</v>
      </c>
      <c r="C2518" s="289">
        <v>1938879</v>
      </c>
      <c r="D2518" s="290">
        <v>643857</v>
      </c>
      <c r="E2518" s="291">
        <v>1638012</v>
      </c>
      <c r="F2518" s="292">
        <v>1746533</v>
      </c>
      <c r="G2518" s="293">
        <v>472829</v>
      </c>
      <c r="H2518" s="293">
        <v>11532859</v>
      </c>
    </row>
    <row r="2519" spans="1:8" ht="14.45" x14ac:dyDescent="0.35">
      <c r="A2519" s="33" t="s">
        <v>1045</v>
      </c>
      <c r="B2519" s="288">
        <v>5271520</v>
      </c>
      <c r="C2519" s="289">
        <v>1926359</v>
      </c>
      <c r="D2519" s="290">
        <v>450519</v>
      </c>
      <c r="E2519" s="291">
        <v>1438555</v>
      </c>
      <c r="F2519" s="292">
        <v>1556772</v>
      </c>
      <c r="G2519" s="293">
        <v>593354</v>
      </c>
      <c r="H2519" s="293">
        <v>11237079</v>
      </c>
    </row>
    <row r="2520" spans="1:8" ht="14.45" x14ac:dyDescent="0.35">
      <c r="A2520" s="33" t="s">
        <v>1046</v>
      </c>
      <c r="B2520" s="288">
        <v>6358808</v>
      </c>
      <c r="C2520" s="289">
        <v>2436377</v>
      </c>
      <c r="D2520" s="290">
        <v>612866</v>
      </c>
      <c r="E2520" s="291">
        <v>1062863</v>
      </c>
      <c r="F2520" s="292">
        <v>1860852</v>
      </c>
      <c r="G2520" s="293">
        <v>461369</v>
      </c>
      <c r="H2520" s="293">
        <v>12793135</v>
      </c>
    </row>
    <row r="2521" spans="1:8" ht="14.45" x14ac:dyDescent="0.35">
      <c r="A2521" s="33" t="s">
        <v>1047</v>
      </c>
      <c r="B2521" s="288">
        <v>7527614</v>
      </c>
      <c r="C2521" s="289">
        <v>2565666</v>
      </c>
      <c r="D2521" s="290">
        <v>788320</v>
      </c>
      <c r="E2521" s="291">
        <v>1108904</v>
      </c>
      <c r="F2521" s="292">
        <v>2081726</v>
      </c>
      <c r="G2521" s="293">
        <v>661973</v>
      </c>
      <c r="H2521" s="293">
        <v>14734203</v>
      </c>
    </row>
    <row r="2522" spans="1:8" ht="14.45" x14ac:dyDescent="0.35">
      <c r="A2522" s="33" t="s">
        <v>1048</v>
      </c>
      <c r="B2522" s="288">
        <v>5830953</v>
      </c>
      <c r="C2522" s="289">
        <v>2640985</v>
      </c>
      <c r="D2522" s="290">
        <v>626792</v>
      </c>
      <c r="E2522" s="291">
        <v>1034294</v>
      </c>
      <c r="F2522" s="292">
        <v>2329971</v>
      </c>
      <c r="G2522" s="293">
        <v>476102</v>
      </c>
      <c r="H2522" s="293">
        <v>12939097</v>
      </c>
    </row>
    <row r="2523" spans="1:8" ht="14.45" x14ac:dyDescent="0.35">
      <c r="A2523" s="33" t="s">
        <v>1049</v>
      </c>
      <c r="B2523" s="288">
        <v>8386691</v>
      </c>
      <c r="C2523" s="289">
        <v>2876458</v>
      </c>
      <c r="D2523" s="290">
        <v>1031401</v>
      </c>
      <c r="E2523" s="291">
        <v>1048243</v>
      </c>
      <c r="F2523" s="292">
        <v>1819509</v>
      </c>
      <c r="G2523" s="293">
        <v>456810</v>
      </c>
      <c r="H2523" s="293">
        <v>15619112</v>
      </c>
    </row>
    <row r="2524" spans="1:8" s="8" customFormat="1" ht="14.45" x14ac:dyDescent="0.35">
      <c r="A2524" s="267" t="s">
        <v>1050</v>
      </c>
      <c r="B2524" s="78">
        <f>SUM(B2504:B2523)</f>
        <v>135770429</v>
      </c>
      <c r="C2524" s="78">
        <f t="shared" ref="C2524:H2524" si="194">SUM(C2504:C2523)</f>
        <v>51376826</v>
      </c>
      <c r="D2524" s="78">
        <f t="shared" si="194"/>
        <v>14483387</v>
      </c>
      <c r="E2524" s="78">
        <f t="shared" si="194"/>
        <v>26843833</v>
      </c>
      <c r="F2524" s="78">
        <f t="shared" si="194"/>
        <v>44131455</v>
      </c>
      <c r="G2524" s="78">
        <f t="shared" si="194"/>
        <v>10053761</v>
      </c>
      <c r="H2524" s="78">
        <f t="shared" si="194"/>
        <v>282659691</v>
      </c>
    </row>
    <row r="2525" spans="1:8" s="222" customFormat="1" ht="14.45" x14ac:dyDescent="0.35">
      <c r="A2525" s="268" t="s">
        <v>1051</v>
      </c>
      <c r="B2525" s="158">
        <f>SUM(B2524/20)</f>
        <v>6788521.4500000002</v>
      </c>
      <c r="C2525" s="158">
        <f t="shared" ref="C2525:H2525" si="195">SUM(C2524/20)</f>
        <v>2568841.2999999998</v>
      </c>
      <c r="D2525" s="158">
        <f t="shared" si="195"/>
        <v>724169.35</v>
      </c>
      <c r="E2525" s="158">
        <f t="shared" si="195"/>
        <v>1342191.65</v>
      </c>
      <c r="F2525" s="158">
        <f t="shared" si="195"/>
        <v>2206572.75</v>
      </c>
      <c r="G2525" s="158">
        <f t="shared" si="195"/>
        <v>502688.05</v>
      </c>
      <c r="H2525" s="158">
        <f t="shared" si="195"/>
        <v>14132984.550000001</v>
      </c>
    </row>
  </sheetData>
  <pageMargins left="0.25" right="0.25" top="0.75" bottom="0.75" header="0.3" footer="0.3"/>
  <pageSetup scale="46" fitToHeight="26" orientation="portrait" r:id="rId1"/>
  <rowBreaks count="23" manualBreakCount="23">
    <brk id="99" max="16383" man="1"/>
    <brk id="198" max="16383" man="1"/>
    <brk id="496" max="16383" man="1"/>
    <brk id="596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2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16383" man="1"/>
    <brk id="2358" max="16383" man="1"/>
    <brk id="245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Sheet1</vt:lpstr>
      <vt:lpstr>Sheet2</vt:lpstr>
      <vt:lpstr>'ADV and RPC'!Print_Area</vt:lpstr>
      <vt:lpstr>'Asset Class by Venue-ADV'!Print_Area</vt:lpstr>
      <vt:lpstr>'Daily Volume'!Print_Area</vt:lpstr>
      <vt:lpstr>'OI by Asset Class'!Print_Area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George, Jennifer</cp:lastModifiedBy>
  <cp:lastPrinted>2016-02-01T21:35:29Z</cp:lastPrinted>
  <dcterms:created xsi:type="dcterms:W3CDTF">2009-07-31T18:38:38Z</dcterms:created>
  <dcterms:modified xsi:type="dcterms:W3CDTF">2016-08-02T11:10:54Z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